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H:\Allgemein\VIG Events\YE 2022\Finanzdaten\"/>
    </mc:Choice>
  </mc:AlternateContent>
  <xr:revisionPtr revIDLastSave="0" documentId="14_{0EE10964-94D4-4EA1-A9C9-9709C19CD34B}" xr6:coauthVersionLast="47" xr6:coauthVersionMax="47" xr10:uidLastSave="{00000000-0000-0000-0000-000000000000}"/>
  <bookViews>
    <workbookView xWindow="-120" yWindow="-120" windowWidth="29040" windowHeight="15840" tabRatio="903" xr2:uid="{00000000-000D-0000-FFFF-FFFF00000000}"/>
  </bookViews>
  <sheets>
    <sheet name="Inhalt" sheetId="14" r:id="rId1"/>
    <sheet name="Gewinn- und Verlustrechnung" sheetId="4" r:id="rId2"/>
    <sheet name="Bilanz" sheetId="17" r:id="rId3"/>
    <sheet name="GuV Segmente " sheetId="1" r:id="rId4"/>
    <sheet name="Quartale GuV Segmente" sheetId="25" r:id="rId5"/>
    <sheet name="Länderübersicht" sheetId="11" r:id="rId6"/>
    <sheet name="CoR" sheetId="16" r:id="rId7"/>
    <sheet name="Zusätzliche Informationen 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Bilanz!$C$1:$F$31</definedName>
    <definedName name="_xlnm.Print_Area" localSheetId="6">CoR!$C$1:$F$18</definedName>
    <definedName name="_xlnm.Print_Area" localSheetId="1">'Gewinn- und Verlustrechnung'!$A$1:$F$24</definedName>
    <definedName name="_xlnm.Print_Area" localSheetId="3">'GuV Segmente '!$C$1:$L$70</definedName>
    <definedName name="_xlnm.Print_Area" localSheetId="0">Inhalt!$A$1:$M$26</definedName>
    <definedName name="_xlnm.Print_Area" localSheetId="5">Länderübersicht!$A$1:$U$31</definedName>
    <definedName name="_xlnm.Print_Area" localSheetId="4">'Quartale GuV Segmente'!$C$1:$M$133</definedName>
    <definedName name="_xlnm.Print_Area" localSheetId="7">'Zusätzliche Informationen '!$C$1:$K$92</definedName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la">[3]GuV_Kurz!$C$115:$AB$161</definedName>
    <definedName name="Land_RJ">[4]Daten!$B$106:$AJ$130</definedName>
    <definedName name="lla">[3]GuV_Kurz!$C$11:$AB$57</definedName>
    <definedName name="unit" localSheetId="4">'[5]APE Ratio'!$E$1</definedName>
    <definedName name="Verr_Prämie">'[6]Eingabe_Verrechnete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25" l="1"/>
  <c r="K42" i="25" s="1"/>
  <c r="K57" i="25" s="1"/>
  <c r="K72" i="25" s="1"/>
  <c r="K91" i="25" s="1"/>
  <c r="K106" i="25" s="1"/>
  <c r="K121" i="25" s="1"/>
  <c r="C132" i="25" l="1"/>
  <c r="C131" i="25"/>
  <c r="C130" i="25"/>
  <c r="C129" i="25"/>
  <c r="C128" i="25"/>
  <c r="C127" i="25"/>
  <c r="C126" i="25"/>
  <c r="C125" i="25"/>
  <c r="C124" i="25"/>
  <c r="C123" i="25"/>
  <c r="C122" i="25"/>
  <c r="C120" i="25"/>
  <c r="C117" i="25"/>
  <c r="C116" i="25"/>
  <c r="C115" i="25"/>
  <c r="C114" i="25"/>
  <c r="C113" i="25"/>
  <c r="C112" i="25"/>
  <c r="C111" i="25"/>
  <c r="C110" i="25"/>
  <c r="C109" i="25"/>
  <c r="C108" i="25"/>
  <c r="C107" i="25"/>
  <c r="C105" i="25"/>
  <c r="C102" i="25"/>
  <c r="C101" i="25"/>
  <c r="C100" i="25"/>
  <c r="C99" i="25"/>
  <c r="C98" i="25"/>
  <c r="C97" i="25"/>
  <c r="C96" i="25"/>
  <c r="C95" i="25"/>
  <c r="C94" i="25"/>
  <c r="C93" i="25"/>
  <c r="C92" i="25"/>
  <c r="C90" i="25"/>
  <c r="C83" i="25"/>
  <c r="C82" i="25"/>
  <c r="C81" i="25"/>
  <c r="C80" i="25"/>
  <c r="C79" i="25"/>
  <c r="C78" i="25"/>
  <c r="C77" i="25"/>
  <c r="C76" i="25"/>
  <c r="C75" i="25"/>
  <c r="C74" i="25"/>
  <c r="C73" i="25"/>
  <c r="C71" i="25"/>
  <c r="C68" i="25"/>
  <c r="C67" i="25"/>
  <c r="C66" i="25"/>
  <c r="C65" i="25"/>
  <c r="C64" i="25"/>
  <c r="C63" i="25"/>
  <c r="C62" i="25"/>
  <c r="C61" i="25"/>
  <c r="C60" i="25"/>
  <c r="C59" i="25"/>
  <c r="C58" i="25"/>
  <c r="C56" i="25"/>
  <c r="C53" i="25"/>
  <c r="C52" i="25"/>
  <c r="C51" i="25"/>
  <c r="C50" i="25"/>
  <c r="C49" i="25"/>
  <c r="C48" i="25"/>
  <c r="C47" i="25"/>
  <c r="C46" i="25"/>
  <c r="C45" i="25"/>
  <c r="C44" i="25"/>
  <c r="C43" i="25"/>
  <c r="C41" i="25"/>
  <c r="C34" i="25"/>
  <c r="C33" i="25"/>
  <c r="C32" i="25"/>
  <c r="C31" i="25"/>
  <c r="C30" i="25"/>
  <c r="C29" i="25"/>
  <c r="C28" i="25"/>
  <c r="C27" i="25"/>
  <c r="C26" i="25"/>
  <c r="C25" i="25"/>
  <c r="C24" i="25"/>
  <c r="C22" i="25"/>
  <c r="C19" i="25"/>
  <c r="C18" i="25"/>
  <c r="C17" i="25"/>
  <c r="C16" i="25"/>
  <c r="C15" i="25"/>
  <c r="C14" i="25"/>
  <c r="C13" i="25"/>
  <c r="C12" i="25"/>
  <c r="C11" i="25"/>
  <c r="C10" i="25"/>
  <c r="C9" i="25"/>
  <c r="C7" i="25"/>
  <c r="C5" i="25"/>
  <c r="J82" i="18"/>
  <c r="D10" i="1" l="1"/>
  <c r="C12" i="1"/>
  <c r="J10" i="1"/>
  <c r="D67" i="1" l="1"/>
  <c r="K82" i="18"/>
  <c r="I82" i="18"/>
  <c r="H82" i="18"/>
  <c r="G82" i="18"/>
  <c r="F82" i="18"/>
  <c r="E82" i="18"/>
  <c r="D82" i="18"/>
  <c r="K74" i="18"/>
  <c r="J74" i="18"/>
  <c r="I74" i="18"/>
  <c r="H74" i="18"/>
  <c r="G74" i="18"/>
  <c r="F74" i="18"/>
  <c r="E74" i="18"/>
  <c r="D74" i="18"/>
  <c r="E52" i="18"/>
  <c r="D52" i="18"/>
  <c r="E31" i="18"/>
  <c r="D31" i="18"/>
  <c r="E10" i="18"/>
  <c r="D10" i="18"/>
  <c r="E9" i="16"/>
  <c r="D9" i="16"/>
  <c r="H57" i="1"/>
  <c r="G57" i="1"/>
  <c r="E57" i="1"/>
  <c r="D57" i="1"/>
  <c r="K34" i="1"/>
  <c r="J34" i="1"/>
  <c r="H34" i="1"/>
  <c r="G34" i="1"/>
  <c r="E34" i="1"/>
  <c r="D34" i="1"/>
  <c r="K11" i="1"/>
  <c r="J11" i="1"/>
  <c r="H11" i="1"/>
  <c r="G11" i="1"/>
  <c r="E11" i="1"/>
  <c r="D11" i="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63" i="18" l="1"/>
  <c r="C62" i="18"/>
  <c r="C61" i="18"/>
  <c r="C60" i="18"/>
  <c r="C59" i="18"/>
  <c r="C58" i="18"/>
  <c r="C57" i="18"/>
  <c r="C56" i="18"/>
  <c r="C55" i="18"/>
  <c r="C54" i="18"/>
  <c r="C53" i="18"/>
  <c r="C42" i="18"/>
  <c r="C41" i="18"/>
  <c r="C40" i="18"/>
  <c r="C39" i="18"/>
  <c r="C38" i="18"/>
  <c r="C37" i="18"/>
  <c r="C36" i="18"/>
  <c r="C35" i="18"/>
  <c r="C34" i="18"/>
  <c r="C33" i="18"/>
  <c r="C32" i="18"/>
  <c r="C14" i="18"/>
  <c r="C20" i="18"/>
  <c r="C11" i="17"/>
  <c r="C68" i="1"/>
  <c r="C67" i="1"/>
  <c r="C66" i="1"/>
  <c r="C61" i="1"/>
  <c r="C46" i="1"/>
  <c r="C45" i="1"/>
  <c r="C44" i="1"/>
  <c r="C43" i="1"/>
  <c r="C38" i="1"/>
  <c r="C15" i="1"/>
  <c r="G56" i="1"/>
  <c r="D56" i="1"/>
  <c r="J33" i="1"/>
  <c r="G33" i="1"/>
  <c r="D33" i="1"/>
  <c r="C21" i="1"/>
  <c r="C19" i="4"/>
  <c r="C13" i="4"/>
  <c r="C91" i="18" l="1"/>
  <c r="D92" i="18" l="1"/>
  <c r="C13" i="18" l="1"/>
  <c r="C51" i="18" l="1"/>
  <c r="C30" i="18"/>
  <c r="C31" i="18"/>
  <c r="C9" i="18"/>
  <c r="D73" i="18" l="1"/>
  <c r="I73" i="18"/>
  <c r="H73" i="18"/>
  <c r="F73" i="18"/>
  <c r="C84" i="18" l="1"/>
  <c r="F92" i="18" l="1"/>
  <c r="H92" i="18"/>
  <c r="I92" i="18"/>
  <c r="E92" i="18"/>
  <c r="J92" i="18" l="1"/>
  <c r="G92" i="18"/>
  <c r="K92" i="18" s="1"/>
  <c r="C10" i="18"/>
  <c r="C92" i="18" l="1"/>
  <c r="G16" i="14" l="1"/>
  <c r="R9" i="11" l="1"/>
  <c r="C71" i="18" l="1"/>
  <c r="G24" i="14"/>
  <c r="C90" i="18"/>
  <c r="C89" i="18"/>
  <c r="C88" i="18"/>
  <c r="C87" i="18"/>
  <c r="C86" i="18"/>
  <c r="C85" i="18"/>
  <c r="C83" i="18"/>
  <c r="C82" i="18"/>
  <c r="C81" i="18"/>
  <c r="C79" i="18"/>
  <c r="C78" i="18"/>
  <c r="C77" i="18"/>
  <c r="C76" i="18"/>
  <c r="C75" i="18"/>
  <c r="C74" i="18"/>
  <c r="C73" i="18"/>
  <c r="C52" i="18"/>
  <c r="C21" i="18"/>
  <c r="C19" i="18"/>
  <c r="C18" i="18"/>
  <c r="C17" i="18"/>
  <c r="C16" i="18"/>
  <c r="C15" i="18"/>
  <c r="C12" i="18"/>
  <c r="C11" i="18"/>
  <c r="C7" i="18"/>
  <c r="T9" i="11" l="1"/>
  <c r="P9" i="11"/>
  <c r="N9" i="11"/>
  <c r="L9" i="11"/>
  <c r="J9" i="11"/>
  <c r="H9" i="11"/>
  <c r="F9" i="11"/>
  <c r="C27" i="11"/>
  <c r="C31" i="11"/>
  <c r="D9" i="11"/>
  <c r="C69" i="1" l="1"/>
  <c r="C65" i="1"/>
  <c r="C64" i="1"/>
  <c r="C63" i="1"/>
  <c r="C62" i="1"/>
  <c r="C60" i="1"/>
  <c r="C59" i="1"/>
  <c r="C58" i="1"/>
  <c r="I56" i="1"/>
  <c r="H56" i="1"/>
  <c r="E14" i="16" l="1"/>
  <c r="E15" i="16"/>
  <c r="D14" i="16"/>
  <c r="D15" i="16"/>
  <c r="C20" i="11" l="1"/>
  <c r="B9" i="17" l="1"/>
  <c r="C10" i="17" l="1"/>
  <c r="C17" i="11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7" i="17"/>
  <c r="E21" i="14"/>
  <c r="L21" i="14"/>
  <c r="G23" i="14"/>
  <c r="C7" i="16"/>
  <c r="C10" i="16"/>
  <c r="C11" i="16"/>
  <c r="C12" i="16"/>
  <c r="C13" i="16"/>
  <c r="C14" i="16"/>
  <c r="C15" i="16"/>
  <c r="C16" i="16"/>
  <c r="C29" i="11"/>
  <c r="C10" i="4"/>
  <c r="C11" i="4"/>
  <c r="C12" i="4"/>
  <c r="C14" i="4"/>
  <c r="C15" i="4"/>
  <c r="C16" i="4"/>
  <c r="C17" i="4"/>
  <c r="C18" i="4"/>
  <c r="C20" i="4"/>
  <c r="C21" i="4"/>
  <c r="C22" i="4"/>
  <c r="C23" i="4"/>
  <c r="C24" i="4"/>
  <c r="C7" i="11"/>
  <c r="C11" i="11"/>
  <c r="C12" i="11"/>
  <c r="C24" i="11"/>
  <c r="C13" i="11"/>
  <c r="C22" i="11"/>
  <c r="C14" i="11"/>
  <c r="C26" i="11"/>
  <c r="C19" i="11"/>
  <c r="C23" i="11"/>
  <c r="C18" i="11"/>
  <c r="C25" i="11"/>
  <c r="C16" i="11"/>
  <c r="C15" i="11"/>
  <c r="C21" i="11"/>
  <c r="C30" i="11"/>
  <c r="C28" i="11"/>
  <c r="C7" i="1"/>
  <c r="E10" i="1"/>
  <c r="F10" i="1"/>
  <c r="G10" i="1"/>
  <c r="H10" i="1"/>
  <c r="I10" i="1"/>
  <c r="K10" i="1"/>
  <c r="L10" i="1"/>
  <c r="C13" i="1"/>
  <c r="C14" i="1"/>
  <c r="C16" i="1"/>
  <c r="C17" i="1"/>
  <c r="C18" i="1"/>
  <c r="C19" i="1"/>
  <c r="C20" i="1"/>
  <c r="C22" i="1"/>
  <c r="C23" i="1"/>
  <c r="E33" i="1"/>
  <c r="F33" i="1"/>
  <c r="H33" i="1"/>
  <c r="I33" i="1"/>
  <c r="K33" i="1"/>
  <c r="L33" i="1"/>
  <c r="C35" i="1"/>
  <c r="C36" i="1"/>
  <c r="C37" i="1"/>
  <c r="C39" i="1"/>
  <c r="C40" i="1"/>
  <c r="C41" i="1"/>
  <c r="C42" i="1"/>
  <c r="C7" i="4"/>
  <c r="E8" i="14"/>
  <c r="E11" i="14"/>
  <c r="L11" i="14"/>
  <c r="G13" i="14"/>
  <c r="G14" i="14"/>
  <c r="G15" i="14"/>
  <c r="G17" i="14"/>
  <c r="E16" i="16" l="1"/>
  <c r="D16" i="16"/>
</calcChain>
</file>

<file path=xl/sharedStrings.xml><?xml version="1.0" encoding="utf-8"?>
<sst xmlns="http://schemas.openxmlformats.org/spreadsheetml/2006/main" count="539" uniqueCount="241">
  <si>
    <t>Combined Ratio</t>
  </si>
  <si>
    <t>+/-%</t>
  </si>
  <si>
    <t>Liechtenstein</t>
  </si>
  <si>
    <t>Seite</t>
  </si>
  <si>
    <t>Jahresvergleich</t>
  </si>
  <si>
    <t>Gewinn- und Verlustrechnung</t>
  </si>
  <si>
    <t>Bilanz</t>
  </si>
  <si>
    <t>Eigenkapitel</t>
  </si>
  <si>
    <t>Gewinn- und Verlustrechnung nach IFRS (in EUR Mio.)</t>
  </si>
  <si>
    <t>Summe Erträge</t>
  </si>
  <si>
    <t>Summe Aufwendungen</t>
  </si>
  <si>
    <t>Steuern</t>
  </si>
  <si>
    <t>Bilanz nach IFRS (in EUR Mio.)</t>
  </si>
  <si>
    <t>Kapitalanlagen</t>
  </si>
  <si>
    <t>Forderungen</t>
  </si>
  <si>
    <t>Aktive Steuerabgrenzung</t>
  </si>
  <si>
    <t>Übrige Aktiva</t>
  </si>
  <si>
    <t>Zahlungsmittel und Zahlungsmitteläquivalente</t>
  </si>
  <si>
    <t>Summe Aktiva</t>
  </si>
  <si>
    <t>Nachrangige Verbindlichkeiten</t>
  </si>
  <si>
    <t>Versicherungstechnische Rückstellungen</t>
  </si>
  <si>
    <t>Anteile der Rückversicherer an den versicherungstechn. Rückstellungen</t>
  </si>
  <si>
    <t>Verbindlichkeiten</t>
  </si>
  <si>
    <t>Passive Steuerabgrenzung</t>
  </si>
  <si>
    <t>Übrige Passiva</t>
  </si>
  <si>
    <t>Summe Passiva</t>
  </si>
  <si>
    <t>Segementbericht Länder nach IFRS (in EUR Mio.)</t>
  </si>
  <si>
    <t>Österreich</t>
  </si>
  <si>
    <t>Tschechische Republik</t>
  </si>
  <si>
    <t>Slowakei</t>
  </si>
  <si>
    <t>Gesamt</t>
  </si>
  <si>
    <t>Länderübersicht</t>
  </si>
  <si>
    <t>Länderübersicht nach IFRS (in EUR Mio.)</t>
  </si>
  <si>
    <t>Polen</t>
  </si>
  <si>
    <t>Rumänien</t>
  </si>
  <si>
    <t>Tschechien</t>
  </si>
  <si>
    <t>Ungarn</t>
  </si>
  <si>
    <t>Kroatien</t>
  </si>
  <si>
    <t>Serbien</t>
  </si>
  <si>
    <t>Bulgarien</t>
  </si>
  <si>
    <t>Deutschland</t>
  </si>
  <si>
    <t>Income Statement</t>
  </si>
  <si>
    <t>Balance Sheet</t>
  </si>
  <si>
    <t>Shareholders' Equity</t>
  </si>
  <si>
    <t>Deutsch</t>
  </si>
  <si>
    <t>Englisch</t>
  </si>
  <si>
    <t>Page</t>
  </si>
  <si>
    <t>Income Statment according to IFRS (EUR mn)</t>
  </si>
  <si>
    <t>Taxes</t>
  </si>
  <si>
    <t>Balance Sheet according to IFRS (EUR mn)</t>
  </si>
  <si>
    <t>Receivables</t>
  </si>
  <si>
    <t>Deferred tax assets</t>
  </si>
  <si>
    <t>Other assets</t>
  </si>
  <si>
    <t>Cash and cash equivalents</t>
  </si>
  <si>
    <t>Total assets</t>
  </si>
  <si>
    <t>Subordinated liabilities</t>
  </si>
  <si>
    <t>Liabilities</t>
  </si>
  <si>
    <t>Deferred tax liabilities</t>
  </si>
  <si>
    <t>Other liabilities</t>
  </si>
  <si>
    <t>Austria</t>
  </si>
  <si>
    <t>Slovakia</t>
  </si>
  <si>
    <t>Poland</t>
  </si>
  <si>
    <t>Romania</t>
  </si>
  <si>
    <t>Hungary</t>
  </si>
  <si>
    <t>Croatia</t>
  </si>
  <si>
    <t>Serbia</t>
  </si>
  <si>
    <t>Bulgaria</t>
  </si>
  <si>
    <t>Germany</t>
  </si>
  <si>
    <t>Total</t>
  </si>
  <si>
    <t>Czech Republic</t>
  </si>
  <si>
    <t>Ukraine</t>
  </si>
  <si>
    <t>Türkei</t>
  </si>
  <si>
    <t>Nichtversicherungstechnische Rückstellungen</t>
  </si>
  <si>
    <t>Baltikum</t>
  </si>
  <si>
    <t>Reinsurers’ share in underwriting provisions</t>
  </si>
  <si>
    <t>Underwriting provisions</t>
  </si>
  <si>
    <t>Non-underwriting provisions</t>
  </si>
  <si>
    <t>Total liabilities and shareholders' equity</t>
  </si>
  <si>
    <t>GWP Total</t>
  </si>
  <si>
    <t>Albanien</t>
  </si>
  <si>
    <t>Albania</t>
  </si>
  <si>
    <t>Steuerforderungen und Vorauszahlungen aus Ertragssteuern</t>
  </si>
  <si>
    <t>Steuerverbindlichkeiten aus Ertragssteuern</t>
  </si>
  <si>
    <t>Tax liabilities out of income tax</t>
  </si>
  <si>
    <t>Georgien</t>
  </si>
  <si>
    <t>Georgia</t>
  </si>
  <si>
    <t>Overview by countries</t>
  </si>
  <si>
    <t>Segment reporting by regions according to IFRS (EUR mn)</t>
  </si>
  <si>
    <t>Overview by countries according to IFRS (EUR mn)</t>
  </si>
  <si>
    <t>Investments</t>
  </si>
  <si>
    <t>Abgegrenzte Prämien</t>
  </si>
  <si>
    <t>Schadensatz</t>
  </si>
  <si>
    <t>Kostensatz</t>
  </si>
  <si>
    <t>Net earned premiums</t>
  </si>
  <si>
    <t>Acquisition and administrative expenses</t>
  </si>
  <si>
    <t>Claims ratio</t>
  </si>
  <si>
    <t>Cost ratio</t>
  </si>
  <si>
    <t>Sonstiges</t>
  </si>
  <si>
    <t xml:space="preserve">     thereof non-controlling interests</t>
  </si>
  <si>
    <t xml:space="preserve">     davon nicht beherrschende Anteile</t>
  </si>
  <si>
    <t>Konsolidierung</t>
  </si>
  <si>
    <t>Consolidation</t>
  </si>
  <si>
    <t>Moldova</t>
  </si>
  <si>
    <t>Spalte</t>
  </si>
  <si>
    <t>The Baltic</t>
  </si>
  <si>
    <t>GWP MTPL</t>
  </si>
  <si>
    <t>GWP Casco</t>
  </si>
  <si>
    <t>GWP Other property</t>
  </si>
  <si>
    <t>GWP Life regular</t>
  </si>
  <si>
    <t>GWP Life single</t>
  </si>
  <si>
    <t>GWP Health</t>
  </si>
  <si>
    <t>Additional information (EUR mn)</t>
  </si>
  <si>
    <t>Erträge</t>
  </si>
  <si>
    <t>Income</t>
  </si>
  <si>
    <t>in € '000</t>
  </si>
  <si>
    <t>Laufende Erträge</t>
  </si>
  <si>
    <t>Current income</t>
  </si>
  <si>
    <t>Erträge aus Zuschreibungen</t>
  </si>
  <si>
    <t>Income from appreciations</t>
  </si>
  <si>
    <t>Other income</t>
  </si>
  <si>
    <t>Total Income</t>
  </si>
  <si>
    <t>Aufwendungen</t>
  </si>
  <si>
    <t>Expenses</t>
  </si>
  <si>
    <t>Abschreibungen von Kapitalanlagen</t>
  </si>
  <si>
    <t>Depreciation of investments</t>
  </si>
  <si>
    <t>Währungsänderungen</t>
  </si>
  <si>
    <t>Exchange rate changes</t>
  </si>
  <si>
    <t>Zinsaufwendungen</t>
  </si>
  <si>
    <t>Interest expenses</t>
  </si>
  <si>
    <t>Übrige Aufwendungen</t>
  </si>
  <si>
    <t>Other expenses</t>
  </si>
  <si>
    <t>Total Expenses</t>
  </si>
  <si>
    <t>P&amp;L by segments</t>
  </si>
  <si>
    <t>GuV nach Segmenten</t>
  </si>
  <si>
    <t>Other</t>
  </si>
  <si>
    <t>Additional information</t>
  </si>
  <si>
    <t>Zusätzliche Informationen</t>
  </si>
  <si>
    <t>Yearly comparison</t>
  </si>
  <si>
    <t>Zusätzliche Informationen (in EUR Mio.)</t>
  </si>
  <si>
    <t>Financial result in € thousand</t>
  </si>
  <si>
    <t>Finanzergebnis in € Tausend</t>
  </si>
  <si>
    <t>Ver. Prämie KFZ-Haftpflicht</t>
  </si>
  <si>
    <t>Ver. Prämie KFZ-Kasko</t>
  </si>
  <si>
    <t>Ver. Prämie Leben-lfd.Prämie</t>
  </si>
  <si>
    <t>Ver. Prämie Leben-Einmalerlag</t>
  </si>
  <si>
    <t>Ver. Prämie Kranken</t>
  </si>
  <si>
    <t>Ver. Prämie Gesamt</t>
  </si>
  <si>
    <t>Ver. Prämie Sonstige Sach</t>
  </si>
  <si>
    <t>English</t>
  </si>
  <si>
    <t>Quartalsweise Segmentberichterstattung</t>
  </si>
  <si>
    <t>Segment reporting  - quarterly</t>
  </si>
  <si>
    <t>P&amp;L by segments - Quarterly</t>
  </si>
  <si>
    <t>GuV nach Segmenten - Quartale</t>
  </si>
  <si>
    <t>Combined Ratio
(%, net)</t>
  </si>
  <si>
    <t>Combined Ratio
(%, netto)</t>
  </si>
  <si>
    <t>Moldau</t>
  </si>
  <si>
    <t>Summe Finanzergebnis (exkl. at equity)</t>
  </si>
  <si>
    <t>Total Financial Result (excl. at equity)</t>
  </si>
  <si>
    <t>Summe Finanzergebnis (inkl. at equity)</t>
  </si>
  <si>
    <t>Total Financial Result (incl. at equity)</t>
  </si>
  <si>
    <t>P&amp;C</t>
  </si>
  <si>
    <t>Life</t>
  </si>
  <si>
    <t>Health</t>
  </si>
  <si>
    <t>Kranken</t>
  </si>
  <si>
    <t>Leben</t>
  </si>
  <si>
    <t>Schaden/Unfall</t>
  </si>
  <si>
    <t>davon Wertminderungen von Kapitalanlagen</t>
  </si>
  <si>
    <t>P&amp;L</t>
  </si>
  <si>
    <t>GuV</t>
  </si>
  <si>
    <t>North Macedonia</t>
  </si>
  <si>
    <t>Nordmazedonien</t>
  </si>
  <si>
    <t>Other technical result</t>
  </si>
  <si>
    <t>Ergebnis vor Steuern</t>
  </si>
  <si>
    <t>Result before taxes</t>
  </si>
  <si>
    <t>Result before Taxes</t>
  </si>
  <si>
    <t>Eigenkapital</t>
  </si>
  <si>
    <t>Shareholders‘ equity</t>
  </si>
  <si>
    <t>Q4 20</t>
  </si>
  <si>
    <t>Q1 21</t>
  </si>
  <si>
    <t>Result from shares in at equity consolidated companies</t>
  </si>
  <si>
    <t>Q2 21</t>
  </si>
  <si>
    <t>Verrechnete Prämien</t>
  </si>
  <si>
    <t xml:space="preserve">Gross premiums written </t>
  </si>
  <si>
    <t>Financial result excl. result from shares in at equity consolidated companies</t>
  </si>
  <si>
    <t>Sonstige Erträge</t>
  </si>
  <si>
    <t>Aufwendungen für Versicherungsfälle</t>
  </si>
  <si>
    <t>Expenses for claims and insurance benefits</t>
  </si>
  <si>
    <t>Aufwendungen für Versicherungsabschluss und -verwaltung</t>
  </si>
  <si>
    <t>Sonstige Aufwendungen</t>
  </si>
  <si>
    <t>Periodenergebnis</t>
  </si>
  <si>
    <t>Nicht beherrschende Anteile am Periodenergebnis</t>
  </si>
  <si>
    <t>Non-controlling interests in the result of the period</t>
  </si>
  <si>
    <t>Periodenergebnis nach Steuern und Nicht beherrschende Anteile</t>
  </si>
  <si>
    <t>Result of the period after taxes and non-controlling interests</t>
  </si>
  <si>
    <t>Nutzungsrechte</t>
  </si>
  <si>
    <t>Immaterielle Vermögenswerte</t>
  </si>
  <si>
    <t>Intangible assets</t>
  </si>
  <si>
    <t>Kapitalanlagen der fonds- und indexgebundenen Lebensversicherung</t>
  </si>
  <si>
    <t>Investments for unit- and index-linked life insurance</t>
  </si>
  <si>
    <t>Tax receivables and advance payments out of income tax</t>
  </si>
  <si>
    <t>Underwriting provisions for unit- and index-linked life insurance</t>
  </si>
  <si>
    <t xml:space="preserve">Erweiterte CEE </t>
  </si>
  <si>
    <t>Extended CEE</t>
  </si>
  <si>
    <t>Spezialmärkte</t>
  </si>
  <si>
    <t>Gruppenfunktionen</t>
  </si>
  <si>
    <t>Group Functions</t>
  </si>
  <si>
    <t>Erweiterte CEE</t>
  </si>
  <si>
    <t>Gross premiums written</t>
  </si>
  <si>
    <t>Operatives Gruppenergebnis</t>
  </si>
  <si>
    <t>Business Operating Result</t>
  </si>
  <si>
    <t>Anpassungen</t>
  </si>
  <si>
    <t>Adjustments</t>
  </si>
  <si>
    <t>Result of the period</t>
  </si>
  <si>
    <t>Special Markets</t>
  </si>
  <si>
    <t>Business operating result</t>
  </si>
  <si>
    <t>Versicherungstechnische Rückstellungen der fonds- und indexgebundenen LV</t>
  </si>
  <si>
    <t>thereof impairment of investments</t>
  </si>
  <si>
    <t>Sonstiges versicherungstechnisches Ergebnis</t>
  </si>
  <si>
    <t>Gewinn aus Abgang von Kapitalanlagen</t>
  </si>
  <si>
    <t>Verluste aus Abgang von Kapitalanlagen</t>
  </si>
  <si>
    <t>Gains from disposal of investments</t>
  </si>
  <si>
    <t>Losses from disposal of investments</t>
  </si>
  <si>
    <t>Bosnien&amp;Herzegowina</t>
  </si>
  <si>
    <t>Bosnia&amp;Herzegovina</t>
  </si>
  <si>
    <t>Finanzergebnis exkl. Ergebnis aus Anteilen an at equity bewerteten Unternehmen</t>
  </si>
  <si>
    <r>
      <t>Ergebnis aus Anteilen an at equity bewerteten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Unternehmen</t>
    </r>
  </si>
  <si>
    <t>Ergebnis aus Anteilen an at equity bewerteten Unternehmen</t>
  </si>
  <si>
    <t>n.a.</t>
  </si>
  <si>
    <t>Right-of-Use assets</t>
  </si>
  <si>
    <t>&gt;100</t>
  </si>
  <si>
    <t>-</t>
  </si>
  <si>
    <t>Q3 21</t>
  </si>
  <si>
    <t>Q4 21</t>
  </si>
  <si>
    <t>+/- %</t>
  </si>
  <si>
    <t>Q1 22</t>
  </si>
  <si>
    <t>Türkiye</t>
  </si>
  <si>
    <t>Q2 22</t>
  </si>
  <si>
    <t>Q3 22</t>
  </si>
  <si>
    <t>Vienna Insurance Group Finanzdaten 2022</t>
  </si>
  <si>
    <t>Vienna Insurance Group Key Financials 2022</t>
  </si>
  <si>
    <t>Q4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</si>
</sst>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  <numFmt numFmtId="169" formatCode="#,##0_ ;\-#,##0\ "/>
  </numFmts>
  <fonts count="5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color indexed="42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1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 tint="-0.34998626667073579"/>
      <name val="Arial"/>
      <family val="2"/>
    </font>
    <font>
      <sz val="11"/>
      <color indexed="8"/>
      <name val="Arial"/>
      <family val="2"/>
    </font>
    <font>
      <sz val="11"/>
      <color theme="0" tint="-0.34998626667073579"/>
      <name val="Arial"/>
      <family val="2"/>
    </font>
    <font>
      <sz val="1"/>
      <color indexed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 Unicode MS"/>
    </font>
    <font>
      <sz val="12"/>
      <color indexed="8"/>
      <name val="Arial"/>
      <family val="2"/>
    </font>
    <font>
      <sz val="8"/>
      <color rgb="FFFF0000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1F1F1"/>
        <bgColor indexed="64"/>
      </patternFill>
    </fill>
    <fill>
      <patternFill patternType="solid">
        <fgColor theme="6" tint="0.89999084444715716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16"/>
      </right>
      <top style="dotted">
        <color indexed="64"/>
      </top>
      <bottom style="dotted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medium">
        <color rgb="FFC80A1E"/>
      </bottom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1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/>
      <right/>
      <top style="dotted">
        <color auto="1"/>
      </top>
      <bottom style="medium">
        <color theme="4"/>
      </bottom>
      <diagonal/>
    </border>
    <border>
      <left/>
      <right/>
      <top style="medium">
        <color rgb="FFC00000"/>
      </top>
      <bottom style="medium">
        <color indexed="2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31" fillId="2" borderId="2" applyNumberFormat="0" applyProtection="0">
      <alignment horizontal="right" vertical="center"/>
    </xf>
    <xf numFmtId="0" fontId="29" fillId="0" borderId="0"/>
    <xf numFmtId="0" fontId="30" fillId="0" borderId="4" applyNumberFormat="0" applyFill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</cellStyleXfs>
  <cellXfs count="323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0" fillId="0" borderId="0" xfId="0" applyFill="1" applyBorder="1"/>
    <xf numFmtId="167" fontId="10" fillId="0" borderId="6" xfId="2" applyNumberFormat="1" applyFont="1" applyFill="1" applyBorder="1" applyAlignment="1">
      <alignment vertical="center"/>
    </xf>
    <xf numFmtId="167" fontId="10" fillId="0" borderId="7" xfId="2" applyNumberFormat="1" applyFont="1" applyFill="1" applyBorder="1" applyAlignment="1">
      <alignment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67" fontId="3" fillId="0" borderId="9" xfId="2" applyNumberFormat="1" applyFont="1" applyFill="1" applyBorder="1" applyAlignment="1">
      <alignment vertical="center"/>
    </xf>
    <xf numFmtId="167" fontId="2" fillId="0" borderId="6" xfId="2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horizontal="right" vertical="center"/>
    </xf>
    <xf numFmtId="165" fontId="2" fillId="0" borderId="6" xfId="2" applyNumberFormat="1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vertical="center"/>
    </xf>
    <xf numFmtId="164" fontId="3" fillId="0" borderId="4" xfId="2" applyFont="1" applyFill="1" applyBorder="1" applyAlignment="1">
      <alignment horizontal="right" vertical="center"/>
    </xf>
    <xf numFmtId="0" fontId="1" fillId="0" borderId="0" xfId="0" applyFont="1" applyFill="1" applyBorder="1"/>
    <xf numFmtId="0" fontId="22" fillId="0" borderId="6" xfId="0" applyFont="1" applyFill="1" applyBorder="1"/>
    <xf numFmtId="0" fontId="21" fillId="0" borderId="4" xfId="0" applyFont="1" applyFill="1" applyBorder="1" applyAlignment="1">
      <alignment horizontal="left" vertical="center"/>
    </xf>
    <xf numFmtId="167" fontId="10" fillId="0" borderId="4" xfId="2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0" fillId="0" borderId="0" xfId="0" applyFont="1" applyFill="1" applyBorder="1"/>
    <xf numFmtId="0" fontId="16" fillId="0" borderId="0" xfId="0" applyFont="1" applyFill="1"/>
    <xf numFmtId="0" fontId="5" fillId="0" borderId="0" xfId="0" applyFont="1" applyFill="1"/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7" fontId="10" fillId="4" borderId="7" xfId="2" applyNumberFormat="1" applyFont="1" applyFill="1" applyBorder="1" applyAlignment="1">
      <alignment vertical="center"/>
    </xf>
    <xf numFmtId="167" fontId="3" fillId="4" borderId="9" xfId="2" applyNumberFormat="1" applyFont="1" applyFill="1" applyBorder="1" applyAlignment="1">
      <alignment vertical="center"/>
    </xf>
    <xf numFmtId="49" fontId="20" fillId="4" borderId="3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9" fillId="0" borderId="0" xfId="0" applyFont="1" applyFill="1"/>
    <xf numFmtId="3" fontId="2" fillId="4" borderId="7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6" xfId="1" quotePrefix="1" applyNumberFormat="1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4" fontId="3" fillId="0" borderId="15" xfId="2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67" fontId="2" fillId="4" borderId="6" xfId="2" applyNumberFormat="1" applyFont="1" applyFill="1" applyBorder="1" applyAlignment="1">
      <alignment vertical="center"/>
    </xf>
    <xf numFmtId="167" fontId="2" fillId="4" borderId="7" xfId="2" applyNumberFormat="1" applyFont="1" applyFill="1" applyBorder="1" applyAlignment="1">
      <alignment vertical="center"/>
    </xf>
    <xf numFmtId="166" fontId="3" fillId="4" borderId="4" xfId="2" applyNumberFormat="1" applyFont="1" applyFill="1" applyBorder="1" applyAlignment="1">
      <alignment vertical="center"/>
    </xf>
    <xf numFmtId="167" fontId="2" fillId="4" borderId="18" xfId="2" applyNumberFormat="1" applyFont="1" applyFill="1" applyBorder="1" applyAlignment="1">
      <alignment vertical="center"/>
    </xf>
    <xf numFmtId="167" fontId="3" fillId="4" borderId="19" xfId="2" applyNumberFormat="1" applyFont="1" applyFill="1" applyBorder="1" applyAlignment="1">
      <alignment vertical="center"/>
    </xf>
    <xf numFmtId="167" fontId="2" fillId="4" borderId="2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7" fillId="0" borderId="0" xfId="0" applyFont="1" applyFill="1" applyBorder="1"/>
    <xf numFmtId="0" fontId="28" fillId="0" borderId="0" xfId="0" applyFont="1" applyFill="1"/>
    <xf numFmtId="0" fontId="3" fillId="0" borderId="3" xfId="0" applyFont="1" applyFill="1" applyBorder="1" applyAlignment="1">
      <alignment vertical="center" wrapText="1"/>
    </xf>
    <xf numFmtId="14" fontId="20" fillId="4" borderId="3" xfId="0" applyNumberFormat="1" applyFont="1" applyFill="1" applyBorder="1" applyAlignment="1">
      <alignment horizontal="center" vertical="center"/>
    </xf>
    <xf numFmtId="167" fontId="10" fillId="4" borderId="4" xfId="2" applyNumberFormat="1" applyFont="1" applyFill="1" applyBorder="1" applyAlignment="1">
      <alignment horizontal="right" vertical="center"/>
    </xf>
    <xf numFmtId="0" fontId="23" fillId="0" borderId="0" xfId="0" applyFont="1" applyFill="1"/>
    <xf numFmtId="167" fontId="2" fillId="0" borderId="8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left" vertical="center"/>
    </xf>
    <xf numFmtId="166" fontId="3" fillId="0" borderId="23" xfId="3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 vertical="center"/>
    </xf>
    <xf numFmtId="166" fontId="3" fillId="0" borderId="25" xfId="3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left" vertical="center"/>
    </xf>
    <xf numFmtId="166" fontId="3" fillId="0" borderId="27" xfId="3" applyNumberFormat="1" applyFont="1" applyFill="1" applyBorder="1" applyAlignment="1">
      <alignment horizontal="right"/>
    </xf>
    <xf numFmtId="167" fontId="2" fillId="4" borderId="0" xfId="0" applyNumberFormat="1" applyFont="1" applyFill="1" applyBorder="1" applyAlignment="1">
      <alignment horizontal="right" vertical="center"/>
    </xf>
    <xf numFmtId="167" fontId="2" fillId="4" borderId="8" xfId="0" applyNumberFormat="1" applyFont="1" applyFill="1" applyBorder="1" applyAlignment="1">
      <alignment horizontal="right" vertical="center"/>
    </xf>
    <xf numFmtId="166" fontId="3" fillId="4" borderId="28" xfId="3" applyNumberFormat="1" applyFont="1" applyFill="1" applyBorder="1" applyAlignment="1">
      <alignment horizontal="right"/>
    </xf>
    <xf numFmtId="166" fontId="3" fillId="4" borderId="6" xfId="3" applyNumberFormat="1" applyFont="1" applyFill="1" applyBorder="1" applyAlignment="1">
      <alignment horizontal="right"/>
    </xf>
    <xf numFmtId="166" fontId="3" fillId="4" borderId="3" xfId="3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166" fontId="3" fillId="0" borderId="0" xfId="3" applyNumberFormat="1" applyFont="1" applyFill="1" applyBorder="1" applyAlignment="1">
      <alignment horizontal="right"/>
    </xf>
    <xf numFmtId="166" fontId="3" fillId="4" borderId="31" xfId="2" applyNumberFormat="1" applyFont="1" applyFill="1" applyBorder="1" applyAlignment="1">
      <alignment vertical="center"/>
    </xf>
    <xf numFmtId="0" fontId="3" fillId="5" borderId="29" xfId="0" applyFont="1" applyFill="1" applyBorder="1"/>
    <xf numFmtId="0" fontId="3" fillId="5" borderId="30" xfId="0" applyFont="1" applyFill="1" applyBorder="1"/>
    <xf numFmtId="14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167" fontId="2" fillId="0" borderId="7" xfId="0" applyNumberFormat="1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vertical="center"/>
    </xf>
    <xf numFmtId="169" fontId="37" fillId="4" borderId="7" xfId="2" applyNumberFormat="1" applyFont="1" applyFill="1" applyBorder="1" applyAlignment="1">
      <alignment horizontal="right" vertical="center" indent="1"/>
    </xf>
    <xf numFmtId="169" fontId="38" fillId="0" borderId="7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vertical="center"/>
    </xf>
    <xf numFmtId="169" fontId="37" fillId="4" borderId="6" xfId="2" applyNumberFormat="1" applyFont="1" applyFill="1" applyBorder="1" applyAlignment="1">
      <alignment horizontal="right" vertical="center" indent="1"/>
    </xf>
    <xf numFmtId="169" fontId="38" fillId="0" borderId="6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169" fontId="38" fillId="0" borderId="8" xfId="2" applyNumberFormat="1" applyFont="1" applyFill="1" applyBorder="1" applyAlignment="1">
      <alignment horizontal="right" vertical="center" indent="1"/>
    </xf>
    <xf numFmtId="169" fontId="37" fillId="4" borderId="8" xfId="2" applyNumberFormat="1" applyFont="1" applyFill="1" applyBorder="1" applyAlignment="1">
      <alignment horizontal="right" vertical="center" indent="1"/>
    </xf>
    <xf numFmtId="0" fontId="35" fillId="6" borderId="33" xfId="0" applyFont="1" applyFill="1" applyBorder="1" applyAlignment="1">
      <alignment horizontal="left" vertical="center"/>
    </xf>
    <xf numFmtId="169" fontId="35" fillId="4" borderId="33" xfId="2" applyNumberFormat="1" applyFont="1" applyFill="1" applyBorder="1" applyAlignment="1">
      <alignment horizontal="right" vertical="center" indent="1"/>
    </xf>
    <xf numFmtId="169" fontId="36" fillId="0" borderId="33" xfId="2" applyNumberFormat="1" applyFont="1" applyFill="1" applyBorder="1" applyAlignment="1">
      <alignment horizontal="right" vertical="center" indent="1"/>
    </xf>
    <xf numFmtId="0" fontId="39" fillId="6" borderId="0" xfId="0" applyFont="1" applyFill="1" applyBorder="1"/>
    <xf numFmtId="169" fontId="35" fillId="4" borderId="34" xfId="2" applyNumberFormat="1" applyFont="1" applyFill="1" applyBorder="1" applyAlignment="1">
      <alignment horizontal="right" vertical="center" indent="1"/>
    </xf>
    <xf numFmtId="169" fontId="36" fillId="0" borderId="34" xfId="2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67" fontId="8" fillId="8" borderId="32" xfId="11" applyNumberFormat="1" applyFont="1" applyFill="1" applyBorder="1" applyAlignment="1">
      <alignment horizontal="center" vertical="center"/>
    </xf>
    <xf numFmtId="167" fontId="42" fillId="8" borderId="4" xfId="11" applyNumberFormat="1" applyFont="1" applyFill="1" applyBorder="1" applyAlignment="1">
      <alignment horizontal="right" vertical="center"/>
    </xf>
    <xf numFmtId="167" fontId="43" fillId="8" borderId="6" xfId="1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49" fontId="20" fillId="4" borderId="3" xfId="0" applyNumberFormat="1" applyFont="1" applyFill="1" applyBorder="1" applyAlignment="1">
      <alignment horizontal="right" vertical="center"/>
    </xf>
    <xf numFmtId="166" fontId="2" fillId="0" borderId="0" xfId="3" applyNumberFormat="1" applyFont="1" applyFill="1"/>
    <xf numFmtId="169" fontId="37" fillId="9" borderId="6" xfId="2" applyNumberFormat="1" applyFont="1" applyFill="1" applyBorder="1" applyAlignment="1">
      <alignment horizontal="right" vertical="center" indent="1"/>
    </xf>
    <xf numFmtId="0" fontId="46" fillId="0" borderId="0" xfId="0" applyFont="1"/>
    <xf numFmtId="0" fontId="47" fillId="0" borderId="0" xfId="0" applyFont="1" applyBorder="1"/>
    <xf numFmtId="0" fontId="48" fillId="0" borderId="0" xfId="0" applyFont="1" applyFill="1"/>
    <xf numFmtId="0" fontId="37" fillId="6" borderId="6" xfId="0" applyFont="1" applyFill="1" applyBorder="1" applyAlignment="1">
      <alignment horizontal="left" vertical="center" indent="1"/>
    </xf>
    <xf numFmtId="167" fontId="3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67" fontId="2" fillId="0" borderId="0" xfId="0" applyNumberFormat="1" applyFont="1" applyFill="1"/>
    <xf numFmtId="167" fontId="8" fillId="6" borderId="32" xfId="11" applyNumberFormat="1" applyFont="1" applyFill="1" applyBorder="1" applyAlignment="1">
      <alignment horizontal="center" vertical="center"/>
    </xf>
    <xf numFmtId="167" fontId="42" fillId="6" borderId="4" xfId="11" applyNumberFormat="1" applyFont="1" applyFill="1" applyBorder="1" applyAlignment="1">
      <alignment horizontal="right" vertical="center"/>
    </xf>
    <xf numFmtId="167" fontId="43" fillId="6" borderId="6" xfId="11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vertical="center"/>
    </xf>
    <xf numFmtId="0" fontId="37" fillId="6" borderId="36" xfId="0" applyFont="1" applyFill="1" applyBorder="1" applyAlignment="1">
      <alignment horizontal="left" vertical="center"/>
    </xf>
    <xf numFmtId="3" fontId="6" fillId="0" borderId="6" xfId="1" quotePrefix="1" applyNumberFormat="1" applyFont="1" applyFill="1" applyBorder="1" applyAlignment="1">
      <alignment vertical="center"/>
    </xf>
    <xf numFmtId="0" fontId="50" fillId="0" borderId="0" xfId="0" applyFont="1" applyBorder="1"/>
    <xf numFmtId="169" fontId="2" fillId="0" borderId="0" xfId="0" applyNumberFormat="1" applyFont="1" applyFill="1"/>
    <xf numFmtId="167" fontId="3" fillId="0" borderId="37" xfId="2" applyNumberFormat="1" applyFont="1" applyFill="1" applyBorder="1" applyAlignment="1">
      <alignment vertical="center"/>
    </xf>
    <xf numFmtId="167" fontId="3" fillId="4" borderId="37" xfId="2" applyNumberFormat="1" applyFont="1" applyFill="1" applyBorder="1" applyAlignment="1">
      <alignment vertical="center"/>
    </xf>
    <xf numFmtId="167" fontId="3" fillId="4" borderId="3" xfId="2" applyNumberFormat="1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right" vertical="center"/>
    </xf>
    <xf numFmtId="167" fontId="3" fillId="4" borderId="16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7" fontId="2" fillId="0" borderId="38" xfId="2" applyNumberFormat="1" applyFont="1" applyFill="1" applyBorder="1" applyAlignment="1">
      <alignment vertical="center"/>
    </xf>
    <xf numFmtId="167" fontId="2" fillId="4" borderId="38" xfId="2" applyNumberFormat="1" applyFont="1" applyFill="1" applyBorder="1" applyAlignment="1">
      <alignment vertical="center"/>
    </xf>
    <xf numFmtId="165" fontId="2" fillId="0" borderId="38" xfId="2" applyNumberFormat="1" applyFont="1" applyFill="1" applyBorder="1" applyAlignment="1">
      <alignment horizontal="right" vertical="center"/>
    </xf>
    <xf numFmtId="167" fontId="2" fillId="4" borderId="39" xfId="2" applyNumberFormat="1" applyFont="1" applyFill="1" applyBorder="1" applyAlignment="1">
      <alignment vertical="center"/>
    </xf>
    <xf numFmtId="165" fontId="2" fillId="0" borderId="40" xfId="2" applyNumberFormat="1" applyFont="1" applyFill="1" applyBorder="1" applyAlignment="1">
      <alignment horizontal="right" vertical="center"/>
    </xf>
    <xf numFmtId="167" fontId="3" fillId="0" borderId="41" xfId="2" applyNumberFormat="1" applyFont="1" applyFill="1" applyBorder="1" applyAlignment="1">
      <alignment vertical="center"/>
    </xf>
    <xf numFmtId="165" fontId="3" fillId="0" borderId="41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7" fontId="3" fillId="0" borderId="9" xfId="0" applyNumberFormat="1" applyFont="1" applyFill="1" applyBorder="1" applyAlignment="1">
      <alignment vertical="center"/>
    </xf>
    <xf numFmtId="167" fontId="3" fillId="4" borderId="9" xfId="0" applyNumberFormat="1" applyFont="1" applyFill="1" applyBorder="1" applyAlignment="1">
      <alignment vertical="center"/>
    </xf>
    <xf numFmtId="167" fontId="34" fillId="0" borderId="9" xfId="2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7" fontId="3" fillId="8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167" fontId="2" fillId="4" borderId="38" xfId="0" applyNumberFormat="1" applyFont="1" applyFill="1" applyBorder="1" applyAlignment="1">
      <alignment vertical="center"/>
    </xf>
    <xf numFmtId="167" fontId="51" fillId="0" borderId="38" xfId="2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20" fillId="11" borderId="3" xfId="0" applyFont="1" applyFill="1" applyBorder="1" applyAlignment="1">
      <alignment horizontal="center" vertical="center"/>
    </xf>
    <xf numFmtId="10" fontId="2" fillId="0" borderId="0" xfId="3" applyNumberFormat="1" applyFont="1" applyFill="1"/>
    <xf numFmtId="9" fontId="2" fillId="0" borderId="0" xfId="3" applyFont="1" applyFill="1"/>
    <xf numFmtId="167" fontId="2" fillId="0" borderId="18" xfId="2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vertical="center"/>
    </xf>
    <xf numFmtId="167" fontId="2" fillId="0" borderId="39" xfId="2" applyNumberFormat="1" applyFont="1" applyFill="1" applyBorder="1" applyAlignment="1">
      <alignment vertical="center"/>
    </xf>
    <xf numFmtId="167" fontId="3" fillId="0" borderId="16" xfId="2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42" fillId="8" borderId="9" xfId="11" applyNumberFormat="1" applyFont="1" applyFill="1" applyBorder="1" applyAlignment="1">
      <alignment horizontal="right" vertical="center"/>
    </xf>
    <xf numFmtId="167" fontId="42" fillId="6" borderId="9" xfId="11" applyNumberFormat="1" applyFont="1" applyFill="1" applyBorder="1" applyAlignment="1">
      <alignment horizontal="right" vertical="center"/>
    </xf>
    <xf numFmtId="167" fontId="42" fillId="8" borderId="35" xfId="11" applyNumberFormat="1" applyFont="1" applyFill="1" applyBorder="1" applyAlignment="1">
      <alignment horizontal="right" vertical="center"/>
    </xf>
    <xf numFmtId="167" fontId="42" fillId="6" borderId="35" xfId="11" applyNumberFormat="1" applyFont="1" applyFill="1" applyBorder="1" applyAlignment="1">
      <alignment horizontal="right" vertical="center"/>
    </xf>
    <xf numFmtId="167" fontId="42" fillId="8" borderId="32" xfId="11" applyNumberFormat="1" applyFont="1" applyFill="1" applyBorder="1" applyAlignment="1">
      <alignment horizontal="right" vertical="center"/>
    </xf>
    <xf numFmtId="167" fontId="42" fillId="6" borderId="32" xfId="11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10" fillId="0" borderId="6" xfId="0" applyFont="1" applyFill="1" applyBorder="1"/>
    <xf numFmtId="3" fontId="2" fillId="4" borderId="0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4" borderId="43" xfId="0" applyNumberFormat="1" applyFont="1" applyFill="1" applyBorder="1" applyAlignment="1">
      <alignment vertical="center"/>
    </xf>
    <xf numFmtId="167" fontId="3" fillId="4" borderId="43" xfId="0" applyNumberFormat="1" applyFont="1" applyFill="1" applyBorder="1" applyAlignment="1">
      <alignment vertical="center"/>
    </xf>
    <xf numFmtId="167" fontId="2" fillId="0" borderId="42" xfId="2" applyNumberFormat="1" applyFont="1" applyFill="1" applyBorder="1" applyAlignment="1">
      <alignment vertical="center"/>
    </xf>
    <xf numFmtId="167" fontId="2" fillId="4" borderId="42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vertical="center"/>
    </xf>
    <xf numFmtId="167" fontId="3" fillId="0" borderId="45" xfId="2" applyNumberFormat="1" applyFont="1" applyFill="1" applyBorder="1" applyAlignment="1">
      <alignment vertical="center"/>
    </xf>
    <xf numFmtId="167" fontId="3" fillId="4" borderId="45" xfId="2" applyNumberFormat="1" applyFont="1" applyFill="1" applyBorder="1" applyAlignment="1">
      <alignment vertical="center"/>
    </xf>
    <xf numFmtId="165" fontId="3" fillId="0" borderId="37" xfId="2" applyNumberFormat="1" applyFont="1" applyFill="1" applyBorder="1" applyAlignment="1">
      <alignment horizontal="right" vertical="center"/>
    </xf>
    <xf numFmtId="167" fontId="3" fillId="4" borderId="31" xfId="2" applyNumberFormat="1" applyFont="1" applyFill="1" applyBorder="1" applyAlignment="1">
      <alignment vertical="center"/>
    </xf>
    <xf numFmtId="165" fontId="3" fillId="0" borderId="44" xfId="2" applyNumberFormat="1" applyFont="1" applyFill="1" applyBorder="1" applyAlignment="1">
      <alignment horizontal="right" vertical="center"/>
    </xf>
    <xf numFmtId="167" fontId="3" fillId="0" borderId="31" xfId="2" applyNumberFormat="1" applyFont="1" applyFill="1" applyBorder="1" applyAlignment="1">
      <alignment vertical="center"/>
    </xf>
    <xf numFmtId="167" fontId="3" fillId="4" borderId="37" xfId="0" applyNumberFormat="1" applyFont="1" applyFill="1" applyBorder="1" applyAlignment="1">
      <alignment vertical="center"/>
    </xf>
    <xf numFmtId="167" fontId="3" fillId="0" borderId="37" xfId="0" applyNumberFormat="1" applyFont="1" applyFill="1" applyBorder="1" applyAlignment="1">
      <alignment vertical="center"/>
    </xf>
    <xf numFmtId="169" fontId="49" fillId="0" borderId="34" xfId="2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vertical="center"/>
    </xf>
    <xf numFmtId="3" fontId="3" fillId="6" borderId="43" xfId="0" applyNumberFormat="1" applyFont="1" applyFill="1" applyBorder="1" applyAlignment="1">
      <alignment vertical="center"/>
    </xf>
    <xf numFmtId="10" fontId="3" fillId="0" borderId="0" xfId="3" applyNumberFormat="1" applyFont="1" applyFill="1"/>
    <xf numFmtId="166" fontId="3" fillId="0" borderId="4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5" fontId="10" fillId="4" borderId="4" xfId="2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7" fontId="2" fillId="4" borderId="38" xfId="0" applyNumberFormat="1" applyFont="1" applyFill="1" applyBorder="1" applyAlignment="1">
      <alignment horizontal="right" vertical="center"/>
    </xf>
    <xf numFmtId="167" fontId="3" fillId="4" borderId="9" xfId="0" applyNumberFormat="1" applyFont="1" applyFill="1" applyBorder="1" applyAlignment="1">
      <alignment horizontal="right" vertical="center"/>
    </xf>
    <xf numFmtId="0" fontId="49" fillId="0" borderId="46" xfId="0" applyFont="1" applyFill="1" applyBorder="1"/>
    <xf numFmtId="169" fontId="45" fillId="0" borderId="46" xfId="0" applyNumberFormat="1" applyFont="1" applyFill="1" applyBorder="1" applyAlignment="1">
      <alignment horizontal="right" vertical="center" indent="1"/>
    </xf>
    <xf numFmtId="167" fontId="6" fillId="4" borderId="38" xfId="2" applyNumberFormat="1" applyFont="1" applyFill="1" applyBorder="1" applyAlignment="1">
      <alignment horizontal="right" vertical="center"/>
    </xf>
    <xf numFmtId="167" fontId="6" fillId="0" borderId="38" xfId="2" applyNumberFormat="1" applyFont="1" applyFill="1" applyBorder="1" applyAlignment="1">
      <alignment horizontal="right" vertical="center"/>
    </xf>
    <xf numFmtId="165" fontId="6" fillId="4" borderId="38" xfId="2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7" fontId="6" fillId="4" borderId="6" xfId="2" applyNumberFormat="1" applyFont="1" applyFill="1" applyBorder="1" applyAlignment="1">
      <alignment horizontal="right" vertical="center"/>
    </xf>
    <xf numFmtId="167" fontId="6" fillId="0" borderId="6" xfId="2" applyNumberFormat="1" applyFont="1" applyFill="1" applyBorder="1" applyAlignment="1">
      <alignment horizontal="right" vertical="center"/>
    </xf>
    <xf numFmtId="165" fontId="6" fillId="4" borderId="6" xfId="2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7" fontId="53" fillId="4" borderId="7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right"/>
    </xf>
    <xf numFmtId="165" fontId="6" fillId="0" borderId="6" xfId="2" quotePrefix="1" applyNumberFormat="1" applyFont="1" applyFill="1" applyBorder="1" applyAlignment="1">
      <alignment horizontal="right"/>
    </xf>
    <xf numFmtId="167" fontId="6" fillId="4" borderId="0" xfId="2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4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31" fillId="0" borderId="0" xfId="11" applyFont="1"/>
    <xf numFmtId="0" fontId="40" fillId="0" borderId="0" xfId="11" applyFont="1"/>
    <xf numFmtId="0" fontId="27" fillId="0" borderId="0" xfId="10" applyFont="1"/>
    <xf numFmtId="0" fontId="26" fillId="0" borderId="0" xfId="10" applyFont="1"/>
    <xf numFmtId="0" fontId="40" fillId="7" borderId="0" xfId="11" applyFont="1" applyFill="1"/>
    <xf numFmtId="0" fontId="40" fillId="10" borderId="0" xfId="11" applyFont="1" applyFill="1"/>
    <xf numFmtId="167" fontId="41" fillId="6" borderId="0" xfId="11" applyNumberFormat="1" applyFont="1" applyFill="1" applyAlignment="1">
      <alignment vertical="center"/>
    </xf>
    <xf numFmtId="167" fontId="41" fillId="6" borderId="0" xfId="11" applyNumberFormat="1" applyFont="1" applyFill="1" applyAlignment="1">
      <alignment horizontal="center" vertical="center"/>
    </xf>
    <xf numFmtId="0" fontId="9" fillId="0" borderId="32" xfId="11" applyFont="1" applyBorder="1" applyAlignment="1">
      <alignment vertical="center"/>
    </xf>
    <xf numFmtId="0" fontId="7" fillId="0" borderId="0" xfId="10" applyFont="1" applyAlignment="1">
      <alignment vertical="center"/>
    </xf>
    <xf numFmtId="0" fontId="41" fillId="0" borderId="4" xfId="11" applyFont="1" applyBorder="1" applyAlignment="1">
      <alignment horizontal="left" vertical="center"/>
    </xf>
    <xf numFmtId="0" fontId="9" fillId="0" borderId="0" xfId="11" applyFont="1" applyAlignment="1">
      <alignment horizontal="left" vertical="center"/>
    </xf>
    <xf numFmtId="167" fontId="43" fillId="6" borderId="0" xfId="11" applyNumberFormat="1" applyFont="1" applyFill="1" applyAlignment="1">
      <alignment horizontal="right" vertical="center"/>
    </xf>
    <xf numFmtId="167" fontId="43" fillId="8" borderId="0" xfId="11" applyNumberFormat="1" applyFont="1" applyFill="1" applyAlignment="1">
      <alignment horizontal="right" vertical="center"/>
    </xf>
    <xf numFmtId="0" fontId="9" fillId="0" borderId="6" xfId="11" applyFont="1" applyBorder="1" applyAlignment="1">
      <alignment horizontal="left" vertical="center"/>
    </xf>
    <xf numFmtId="0" fontId="41" fillId="0" borderId="9" xfId="11" applyFont="1" applyBorder="1" applyAlignment="1">
      <alignment horizontal="left" vertical="center"/>
    </xf>
    <xf numFmtId="0" fontId="9" fillId="0" borderId="42" xfId="11" applyFont="1" applyBorder="1" applyAlignment="1">
      <alignment horizontal="left" vertical="center"/>
    </xf>
    <xf numFmtId="167" fontId="43" fillId="6" borderId="42" xfId="11" applyNumberFormat="1" applyFont="1" applyFill="1" applyBorder="1" applyAlignment="1">
      <alignment horizontal="right" vertical="center"/>
    </xf>
    <xf numFmtId="167" fontId="43" fillId="8" borderId="42" xfId="11" applyNumberFormat="1" applyFont="1" applyFill="1" applyBorder="1" applyAlignment="1">
      <alignment horizontal="right" vertical="center"/>
    </xf>
    <xf numFmtId="167" fontId="42" fillId="0" borderId="35" xfId="11" applyNumberFormat="1" applyFont="1" applyBorder="1" applyAlignment="1">
      <alignment horizontal="left" vertical="center"/>
    </xf>
    <xf numFmtId="0" fontId="44" fillId="0" borderId="0" xfId="11" applyFont="1" applyAlignment="1">
      <alignment horizontal="left" vertical="center"/>
    </xf>
    <xf numFmtId="167" fontId="42" fillId="0" borderId="0" xfId="11" applyNumberFormat="1" applyFont="1" applyAlignment="1">
      <alignment horizontal="right" vertical="center"/>
    </xf>
    <xf numFmtId="167" fontId="42" fillId="6" borderId="0" xfId="11" applyNumberFormat="1" applyFont="1" applyFill="1" applyAlignment="1">
      <alignment horizontal="right" vertical="center"/>
    </xf>
    <xf numFmtId="0" fontId="7" fillId="0" borderId="0" xfId="10" applyFont="1"/>
    <xf numFmtId="0" fontId="41" fillId="0" borderId="32" xfId="11" applyFont="1" applyBorder="1" applyAlignment="1">
      <alignment horizontal="left" vertical="center"/>
    </xf>
    <xf numFmtId="0" fontId="31" fillId="6" borderId="0" xfId="11" applyFont="1" applyFill="1"/>
    <xf numFmtId="0" fontId="44" fillId="6" borderId="0" xfId="11" applyFont="1" applyFill="1" applyAlignment="1">
      <alignment horizontal="left" vertical="center"/>
    </xf>
    <xf numFmtId="0" fontId="41" fillId="6" borderId="0" xfId="11" applyFont="1" applyFill="1" applyAlignment="1">
      <alignment horizontal="left" vertical="center" indent="1"/>
    </xf>
    <xf numFmtId="166" fontId="41" fillId="6" borderId="0" xfId="11" applyNumberFormat="1" applyFont="1" applyFill="1" applyAlignment="1">
      <alignment vertical="center"/>
    </xf>
    <xf numFmtId="0" fontId="40" fillId="6" borderId="0" xfId="11" applyFont="1" applyFill="1"/>
    <xf numFmtId="167" fontId="6" fillId="4" borderId="6" xfId="0" applyNumberFormat="1" applyFont="1" applyFill="1" applyBorder="1" applyAlignment="1">
      <alignment horizontal="right" vertical="center"/>
    </xf>
    <xf numFmtId="167" fontId="6" fillId="4" borderId="38" xfId="2" quotePrefix="1" applyNumberFormat="1" applyFont="1" applyFill="1" applyBorder="1" applyAlignment="1">
      <alignment horizontal="right" vertical="center"/>
    </xf>
    <xf numFmtId="167" fontId="6" fillId="0" borderId="38" xfId="2" quotePrefix="1" applyNumberFormat="1" applyFont="1" applyFill="1" applyBorder="1" applyAlignment="1">
      <alignment horizontal="right" vertical="center"/>
    </xf>
    <xf numFmtId="167" fontId="53" fillId="4" borderId="7" xfId="2" quotePrefix="1" applyNumberFormat="1" applyFont="1" applyFill="1" applyBorder="1" applyAlignment="1">
      <alignment horizontal="right"/>
    </xf>
    <xf numFmtId="167" fontId="3" fillId="8" borderId="3" xfId="0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horizontal="right" vertical="center"/>
    </xf>
    <xf numFmtId="167" fontId="10" fillId="4" borderId="7" xfId="2" applyNumberFormat="1" applyFont="1" applyFill="1" applyBorder="1" applyAlignment="1">
      <alignment horizontal="right" vertical="center"/>
    </xf>
    <xf numFmtId="167" fontId="2" fillId="4" borderId="42" xfId="2" applyNumberFormat="1" applyFont="1" applyFill="1" applyBorder="1" applyAlignment="1">
      <alignment horizontal="right" vertical="center"/>
    </xf>
    <xf numFmtId="167" fontId="3" fillId="4" borderId="37" xfId="2" applyNumberFormat="1" applyFont="1" applyFill="1" applyBorder="1" applyAlignment="1">
      <alignment horizontal="right" vertical="center"/>
    </xf>
    <xf numFmtId="167" fontId="3" fillId="4" borderId="9" xfId="2" applyNumberFormat="1" applyFont="1" applyFill="1" applyBorder="1" applyAlignment="1">
      <alignment horizontal="right" vertical="center"/>
    </xf>
    <xf numFmtId="167" fontId="3" fillId="4" borderId="45" xfId="2" applyNumberFormat="1" applyFont="1" applyFill="1" applyBorder="1" applyAlignment="1">
      <alignment horizontal="right" vertical="center"/>
    </xf>
    <xf numFmtId="166" fontId="3" fillId="0" borderId="44" xfId="2" applyNumberFormat="1" applyFont="1" applyFill="1" applyBorder="1" applyAlignment="1">
      <alignment vertical="center"/>
    </xf>
    <xf numFmtId="169" fontId="45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</cellXfs>
  <cellStyles count="13">
    <cellStyle name="Dezimal_GB 2005 in Progress" xfId="1" xr:uid="{00000000-0005-0000-0000-000000000000}"/>
    <cellStyle name="Komma" xfId="2" builtinId="3"/>
    <cellStyle name="Komma 2" xfId="8" xr:uid="{00000000-0005-0000-0000-000002000000}"/>
    <cellStyle name="Proz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" xfId="0" builtinId="0"/>
    <cellStyle name="Standard 2" xfId="10" xr:uid="{00000000-0005-0000-0000-000008000000}"/>
    <cellStyle name="Standard 2 3 2 2" xfId="12" xr:uid="{F9490722-7D30-4CBD-A407-83AA0C39E8F6}"/>
    <cellStyle name="Standard_111031 Präsentationsvorlage_9M2011" xfId="11" xr:uid="{00000000-0005-0000-0000-000009000000}"/>
    <cellStyle name="Stil 1" xfId="6" xr:uid="{00000000-0005-0000-0000-00000A000000}"/>
    <cellStyle name="Zwischensumme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2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3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4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5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6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7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8.xml><?xml version="1.0" encoding="utf-8"?>
<formControlPr xmlns="http://schemas.microsoft.com/office/spreadsheetml/2009/9/main" objectType="Drop" dropLines="2" dropStyle="combo" dx="16" fmlaLink="$A$3" fmlaRange="$A$1:$A$2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47625</xdr:rowOff>
        </xdr:from>
        <xdr:to>
          <xdr:col>9</xdr:col>
          <xdr:colOff>257175</xdr:colOff>
          <xdr:row>4</xdr:row>
          <xdr:rowOff>142875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200025</xdr:colOff>
      <xdr:row>1</xdr:row>
      <xdr:rowOff>0</xdr:rowOff>
    </xdr:from>
    <xdr:to>
      <xdr:col>6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19050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19050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124385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</xdr:row>
          <xdr:rowOff>95250</xdr:rowOff>
        </xdr:from>
        <xdr:to>
          <xdr:col>4</xdr:col>
          <xdr:colOff>323850</xdr:colOff>
          <xdr:row>2</xdr:row>
          <xdr:rowOff>123825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24</xdr:row>
      <xdr:rowOff>171450</xdr:rowOff>
    </xdr:from>
    <xdr:to>
      <xdr:col>2</xdr:col>
      <xdr:colOff>1762125</xdr:colOff>
      <xdr:row>28</xdr:row>
      <xdr:rowOff>133350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171450</xdr:colOff>
      <xdr:row>47</xdr:row>
      <xdr:rowOff>171450</xdr:rowOff>
    </xdr:from>
    <xdr:ext cx="1590675" cy="723900"/>
    <xdr:pic>
      <xdr:nvPicPr>
        <xdr:cNvPr id="7" name="Picture 8" descr="101028 - VIG_internat_RGB_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244" y="10761009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0</xdr:row>
      <xdr:rowOff>35860</xdr:rowOff>
    </xdr:from>
    <xdr:to>
      <xdr:col>2</xdr:col>
      <xdr:colOff>1249008</xdr:colOff>
      <xdr:row>3</xdr:row>
      <xdr:rowOff>94915</xdr:rowOff>
    </xdr:to>
    <xdr:pic>
      <xdr:nvPicPr>
        <xdr:cNvPr id="2" name="Picture 6" descr="101028 - VIG_internat_RGB_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5860"/>
          <a:ext cx="121539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</xdr:row>
          <xdr:rowOff>95250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38100</xdr:colOff>
      <xdr:row>35</xdr:row>
      <xdr:rowOff>31376</xdr:rowOff>
    </xdr:from>
    <xdr:to>
      <xdr:col>2</xdr:col>
      <xdr:colOff>1257300</xdr:colOff>
      <xdr:row>38</xdr:row>
      <xdr:rowOff>98052</xdr:rowOff>
    </xdr:to>
    <xdr:pic>
      <xdr:nvPicPr>
        <xdr:cNvPr id="4" name="Picture 6" descr="101028 - VIG_internat_RGB_7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35936"/>
          <a:ext cx="1219200" cy="569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44823</xdr:colOff>
      <xdr:row>84</xdr:row>
      <xdr:rowOff>44819</xdr:rowOff>
    </xdr:from>
    <xdr:to>
      <xdr:col>2</xdr:col>
      <xdr:colOff>1267833</xdr:colOff>
      <xdr:row>87</xdr:row>
      <xdr:rowOff>111493</xdr:rowOff>
    </xdr:to>
    <xdr:pic>
      <xdr:nvPicPr>
        <xdr:cNvPr id="5" name="Picture 6" descr="101028 - VIG_internat_RGB_7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4309459"/>
          <a:ext cx="1223010" cy="56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</xdr:row>
          <xdr:rowOff>66675</xdr:rowOff>
        </xdr:from>
        <xdr:to>
          <xdr:col>6</xdr:col>
          <xdr:colOff>47625</xdr:colOff>
          <xdr:row>3</xdr:row>
          <xdr:rowOff>104775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5156" name="Picture 5" descr="101028 - VIG_internat_RGB_72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2</xdr:row>
          <xdr:rowOff>19050</xdr:rowOff>
        </xdr:from>
        <xdr:to>
          <xdr:col>3</xdr:col>
          <xdr:colOff>19050</xdr:colOff>
          <xdr:row>3</xdr:row>
          <xdr:rowOff>76200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83820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66675</xdr:rowOff>
        </xdr:from>
        <xdr:to>
          <xdr:col>4</xdr:col>
          <xdr:colOff>85725</xdr:colOff>
          <xdr:row>3</xdr:row>
          <xdr:rowOff>123825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7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1771650</xdr:colOff>
      <xdr:row>4</xdr:row>
      <xdr:rowOff>129540</xdr:rowOff>
    </xdr:to>
    <xdr:pic>
      <xdr:nvPicPr>
        <xdr:cNvPr id="3" name="Picture 8" descr="101028 - VIG_internat_RGB_7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22</xdr:row>
      <xdr:rowOff>171450</xdr:rowOff>
    </xdr:from>
    <xdr:to>
      <xdr:col>2</xdr:col>
      <xdr:colOff>1771650</xdr:colOff>
      <xdr:row>26</xdr:row>
      <xdr:rowOff>137157</xdr:rowOff>
    </xdr:to>
    <xdr:pic>
      <xdr:nvPicPr>
        <xdr:cNvPr id="4" name="Picture 9" descr="101028 - VIG_internat_RGB_7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00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171450</xdr:rowOff>
    </xdr:from>
    <xdr:to>
      <xdr:col>2</xdr:col>
      <xdr:colOff>1771650</xdr:colOff>
      <xdr:row>47</xdr:row>
      <xdr:rowOff>129541</xdr:rowOff>
    </xdr:to>
    <xdr:pic>
      <xdr:nvPicPr>
        <xdr:cNvPr id="5" name="Picture 10" descr="101028 - VIG_internat_RGB_7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8217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64</xdr:row>
      <xdr:rowOff>161925</xdr:rowOff>
    </xdr:from>
    <xdr:to>
      <xdr:col>2</xdr:col>
      <xdr:colOff>1691640</xdr:colOff>
      <xdr:row>68</xdr:row>
      <xdr:rowOff>131444</xdr:rowOff>
    </xdr:to>
    <xdr:pic>
      <xdr:nvPicPr>
        <xdr:cNvPr id="6" name="Picture 10" descr="101028 - VIG_internat_RGB_7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5420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22/Rechnungswesen/Basis%20Datenset%20KRW%20Q3%202022_20221104%20(Akmaci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IG%20Events/9M%202011/Presentation/111031%20Pr&#228;sentationsvorlage_9M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IG%20Events/6M%202014/Rechnungswesen/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 &amp; Doku"/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GuV Quartalsberechnung_man Anpa"/>
      <sheetName val="Query GuV_QU"/>
      <sheetName val="Bilanz"/>
      <sheetName val="CHECK Bilanz"/>
      <sheetName val="Bilanz_manuelle Anpassungen"/>
      <sheetName val="Query Bilanz"/>
      <sheetName val="Financials"/>
      <sheetName val="GuV Segmente"/>
      <sheetName val="Bilanzdaten"/>
      <sheetName val="GuV Quartal"/>
      <sheetName val="Country Overview"/>
      <sheetName val="FE Segmente"/>
      <sheetName val="Cashflow"/>
      <sheetName val="Geschäftsbereiche"/>
      <sheetName val="Kosten-Schadensatz"/>
      <sheetName val="Details CR"/>
      <sheetName val="Queries Details"/>
      <sheetName val="Folie AUT"/>
      <sheetName val="Folie CZ"/>
      <sheetName val="Folie PL"/>
      <sheetName val="Folie ErwCEE"/>
      <sheetName val="Folie Spez.M"/>
      <sheetName val="Folie Gruppenfunktionen"/>
      <sheetName val="Aggreg Reg"/>
    </sheetNames>
    <sheetDataSet>
      <sheetData sheetId="0">
        <row r="15">
          <cell r="A15" t="str">
            <v>Abkürzung</v>
          </cell>
        </row>
      </sheetData>
      <sheetData sheetId="1">
        <row r="11">
          <cell r="C11">
            <v>1</v>
          </cell>
          <cell r="D11" t="str">
            <v>Verrechnete Prämie</v>
          </cell>
          <cell r="E11">
            <v>1856655628.8299999</v>
          </cell>
          <cell r="F11">
            <v>1764462938.22</v>
          </cell>
          <cell r="G11">
            <v>5.2249717811021057</v>
          </cell>
          <cell r="H11">
            <v>1054981891.25</v>
          </cell>
          <cell r="I11">
            <v>884796760.76999998</v>
          </cell>
          <cell r="J11">
            <v>19.234375398469506</v>
          </cell>
          <cell r="K11">
            <v>767837479.13999999</v>
          </cell>
          <cell r="L11">
            <v>729456484.59000003</v>
          </cell>
          <cell r="M11">
            <v>5.2615879577206703</v>
          </cell>
          <cell r="N11">
            <v>1785977920.02</v>
          </cell>
          <cell r="O11">
            <v>1356210285.4100001</v>
          </cell>
          <cell r="P11">
            <v>31.688864126264569</v>
          </cell>
          <cell r="Q11">
            <v>322489353.17000002</v>
          </cell>
          <cell r="R11">
            <v>266642828.91</v>
          </cell>
          <cell r="S11">
            <v>20.944318843410525</v>
          </cell>
          <cell r="T11">
            <v>1715355041.9400001</v>
          </cell>
          <cell r="U11">
            <v>1458028486.25</v>
          </cell>
          <cell r="V11">
            <v>17.648938831904125</v>
          </cell>
          <cell r="W11">
            <v>-1327727017.98</v>
          </cell>
          <cell r="X11">
            <v>-1164068972.27</v>
          </cell>
          <cell r="Y11">
            <v>14.059136495224811</v>
          </cell>
          <cell r="Z11">
            <v>6175570296.3700008</v>
          </cell>
          <cell r="AA11">
            <v>5295528811.8799992</v>
          </cell>
          <cell r="AB11">
            <v>16.618576080932932</v>
          </cell>
        </row>
        <row r="13">
          <cell r="C13">
            <v>2</v>
          </cell>
          <cell r="D13" t="str">
            <v>Abgegrenzte Prämien netto</v>
          </cell>
          <cell r="E13">
            <v>1104102131.78</v>
          </cell>
          <cell r="F13">
            <v>1046191332.7399999</v>
          </cell>
          <cell r="G13">
            <v>5.5353927362722821</v>
          </cell>
          <cell r="H13">
            <v>705323414.45000005</v>
          </cell>
          <cell r="I13">
            <v>609231547.36000001</v>
          </cell>
          <cell r="J13">
            <v>15.772634806322428</v>
          </cell>
          <cell r="K13">
            <v>529293073.96999997</v>
          </cell>
          <cell r="L13">
            <v>512081625.62</v>
          </cell>
          <cell r="M13">
            <v>3.3610751663196936</v>
          </cell>
          <cell r="N13">
            <v>1198731657.22</v>
          </cell>
          <cell r="O13">
            <v>897009374.48000002</v>
          </cell>
          <cell r="P13">
            <v>33.636469286055082</v>
          </cell>
          <cell r="Q13">
            <v>148385228.48999998</v>
          </cell>
          <cell r="R13">
            <v>140678437.93000001</v>
          </cell>
          <cell r="S13">
            <v>5.4783026264727086</v>
          </cell>
          <cell r="T13">
            <v>1296758831.02</v>
          </cell>
          <cell r="U13">
            <v>1126429266.97</v>
          </cell>
          <cell r="V13">
            <v>15.121194827276829</v>
          </cell>
          <cell r="W13">
            <v>-140578862.25</v>
          </cell>
          <cell r="X13">
            <v>-109832340.03999999</v>
          </cell>
          <cell r="Y13">
            <v>27.994051841927782</v>
          </cell>
          <cell r="Z13">
            <v>4842015474.6800003</v>
          </cell>
          <cell r="AA13">
            <v>4221789245.0599995</v>
          </cell>
          <cell r="AB13">
            <v>14.691075125214748</v>
          </cell>
        </row>
        <row r="14">
          <cell r="C14">
            <v>3</v>
          </cell>
          <cell r="D14" t="str">
            <v>Finanzergebnis exklusive at equity bewerteter Unternehmen</v>
          </cell>
          <cell r="E14">
            <v>30795566.800000001</v>
          </cell>
          <cell r="F14">
            <v>44612596.840000004</v>
          </cell>
          <cell r="G14">
            <v>-30.971140482034322</v>
          </cell>
          <cell r="H14">
            <v>13066299.029999999</v>
          </cell>
          <cell r="I14">
            <v>17202823.66</v>
          </cell>
          <cell r="J14">
            <v>-24.045614323294185</v>
          </cell>
          <cell r="K14">
            <v>5240391.0199999996</v>
          </cell>
          <cell r="L14">
            <v>16501245.32</v>
          </cell>
          <cell r="M14">
            <v>-68.24245129154896</v>
          </cell>
          <cell r="N14">
            <v>31306710.559999999</v>
          </cell>
          <cell r="O14">
            <v>29615459.050000001</v>
          </cell>
          <cell r="P14">
            <v>5.7107050312630525</v>
          </cell>
          <cell r="Q14">
            <v>13308899.439999999</v>
          </cell>
          <cell r="R14">
            <v>13059804.300000001</v>
          </cell>
          <cell r="S14">
            <v>1.9073420571853239</v>
          </cell>
          <cell r="T14">
            <v>-129297663.23</v>
          </cell>
          <cell r="U14">
            <v>-118828698.69</v>
          </cell>
          <cell r="V14">
            <v>8.8101314374496411</v>
          </cell>
          <cell r="W14">
            <v>-3601988.8</v>
          </cell>
          <cell r="X14">
            <v>1437157.88</v>
          </cell>
          <cell r="Y14" t="str">
            <v>X</v>
          </cell>
          <cell r="Z14">
            <v>-39181785.180000007</v>
          </cell>
          <cell r="AA14">
            <v>3600388.3599999892</v>
          </cell>
          <cell r="AB14" t="str">
            <v>X</v>
          </cell>
        </row>
        <row r="15">
          <cell r="C15">
            <v>4</v>
          </cell>
          <cell r="D15" t="str">
            <v>Erträge aus der Kapitalveranlagung</v>
          </cell>
          <cell r="E15">
            <v>86158151.739999995</v>
          </cell>
          <cell r="F15">
            <v>88961557.780000001</v>
          </cell>
          <cell r="G15">
            <v>-3.1512555647156826</v>
          </cell>
          <cell r="H15">
            <v>36954276.780000001</v>
          </cell>
          <cell r="I15">
            <v>27878064.68</v>
          </cell>
          <cell r="J15">
            <v>32.556822735659139</v>
          </cell>
          <cell r="K15">
            <v>18911153.09</v>
          </cell>
          <cell r="L15">
            <v>22557558.899999999</v>
          </cell>
          <cell r="M15">
            <v>-16.164895439993721</v>
          </cell>
          <cell r="N15">
            <v>75363807.280000001</v>
          </cell>
          <cell r="O15">
            <v>55018192.850000001</v>
          </cell>
          <cell r="P15">
            <v>36.979794093691318</v>
          </cell>
          <cell r="Q15">
            <v>13687963.98</v>
          </cell>
          <cell r="R15">
            <v>16013992.01</v>
          </cell>
          <cell r="S15">
            <v>-14.524973089455163</v>
          </cell>
          <cell r="T15">
            <v>101151405.59</v>
          </cell>
          <cell r="U15">
            <v>69027703.620000005</v>
          </cell>
          <cell r="V15">
            <v>46.537404962567109</v>
          </cell>
          <cell r="W15">
            <v>-52586634.829999998</v>
          </cell>
          <cell r="X15">
            <v>-35632566.670000002</v>
          </cell>
          <cell r="Y15">
            <v>47.580260824360067</v>
          </cell>
          <cell r="Z15">
            <v>279640123.63</v>
          </cell>
          <cell r="AA15">
            <v>243824503.17000002</v>
          </cell>
          <cell r="AB15">
            <v>14.689098098983312</v>
          </cell>
        </row>
        <row r="16">
          <cell r="C16">
            <v>5</v>
          </cell>
          <cell r="D16" t="str">
            <v>Laufende Erträge</v>
          </cell>
          <cell r="E16">
            <v>73817667.299999997</v>
          </cell>
          <cell r="F16">
            <v>81598584.280000001</v>
          </cell>
          <cell r="G16">
            <v>-9.5356029135264304</v>
          </cell>
          <cell r="H16">
            <v>27471193.899999999</v>
          </cell>
          <cell r="I16">
            <v>16929477.969999999</v>
          </cell>
          <cell r="J16">
            <v>62.268405137361718</v>
          </cell>
          <cell r="K16">
            <v>18788878.809999999</v>
          </cell>
          <cell r="L16">
            <v>13632595.26</v>
          </cell>
          <cell r="M16">
            <v>37.823198383430913</v>
          </cell>
          <cell r="N16">
            <v>40503175.649999999</v>
          </cell>
          <cell r="O16">
            <v>28054571.690000001</v>
          </cell>
          <cell r="P16">
            <v>44.37281772666406</v>
          </cell>
          <cell r="Q16">
            <v>13584093.390000001</v>
          </cell>
          <cell r="R16">
            <v>15940153.08</v>
          </cell>
          <cell r="S16">
            <v>-14.780659120244778</v>
          </cell>
          <cell r="T16">
            <v>84532321.400000006</v>
          </cell>
          <cell r="U16">
            <v>62921278.859999999</v>
          </cell>
          <cell r="V16">
            <v>34.346159092037269</v>
          </cell>
          <cell r="W16">
            <v>-52300822.420000002</v>
          </cell>
          <cell r="X16">
            <v>-35632566.670000002</v>
          </cell>
          <cell r="Y16">
            <v>46.778150741617623</v>
          </cell>
          <cell r="Z16">
            <v>206396508.03000003</v>
          </cell>
          <cell r="AA16">
            <v>183444094.47000003</v>
          </cell>
          <cell r="AB16">
            <v>12.511939196687294</v>
          </cell>
        </row>
        <row r="17">
          <cell r="C17">
            <v>6</v>
          </cell>
          <cell r="D17" t="str">
            <v>Erträge aus Zuschreibungen</v>
          </cell>
          <cell r="E17">
            <v>0</v>
          </cell>
          <cell r="F17">
            <v>738742.66</v>
          </cell>
          <cell r="G17" t="str">
            <v>X</v>
          </cell>
          <cell r="H17">
            <v>369271.51</v>
          </cell>
          <cell r="I17">
            <v>588778.56000000006</v>
          </cell>
          <cell r="J17">
            <v>-37.281766849662468</v>
          </cell>
          <cell r="K17">
            <v>21349.84</v>
          </cell>
          <cell r="L17">
            <v>722180.06</v>
          </cell>
          <cell r="M17">
            <v>-97.043695723196791</v>
          </cell>
          <cell r="N17">
            <v>3360714.92</v>
          </cell>
          <cell r="O17">
            <v>1590663.04</v>
          </cell>
          <cell r="P17">
            <v>111.27761414510515</v>
          </cell>
          <cell r="Q17">
            <v>0</v>
          </cell>
          <cell r="R17">
            <v>0</v>
          </cell>
          <cell r="S17" t="str">
            <v>X</v>
          </cell>
          <cell r="T17">
            <v>136592.43</v>
          </cell>
          <cell r="U17">
            <v>59037.95</v>
          </cell>
          <cell r="V17">
            <v>131.36377533434006</v>
          </cell>
          <cell r="W17">
            <v>0</v>
          </cell>
          <cell r="X17">
            <v>0</v>
          </cell>
          <cell r="Y17" t="str">
            <v>X</v>
          </cell>
          <cell r="Z17">
            <v>3887928.7</v>
          </cell>
          <cell r="AA17">
            <v>3699402.2700000005</v>
          </cell>
          <cell r="AB17">
            <v>5.0961321921878966</v>
          </cell>
        </row>
        <row r="18">
          <cell r="C18">
            <v>7</v>
          </cell>
          <cell r="D18" t="str">
            <v>Gewinne aus Abgang von Kapitalanlagen</v>
          </cell>
          <cell r="E18">
            <v>12064748.68</v>
          </cell>
          <cell r="F18">
            <v>6429471.29</v>
          </cell>
          <cell r="G18">
            <v>87.647601736160794</v>
          </cell>
          <cell r="H18">
            <v>6888638.4100000001</v>
          </cell>
          <cell r="I18">
            <v>8824273.7799999993</v>
          </cell>
          <cell r="J18">
            <v>-21.935350355822703</v>
          </cell>
          <cell r="K18">
            <v>69074.34</v>
          </cell>
          <cell r="L18">
            <v>8162586.5599999996</v>
          </cell>
          <cell r="M18">
            <v>-99.153768973936621</v>
          </cell>
          <cell r="N18">
            <v>5061520.42</v>
          </cell>
          <cell r="O18">
            <v>5729043.3600000003</v>
          </cell>
          <cell r="P18">
            <v>-11.651560270264749</v>
          </cell>
          <cell r="Q18">
            <v>103870.59</v>
          </cell>
          <cell r="R18">
            <v>73838.929999999993</v>
          </cell>
          <cell r="S18">
            <v>40.671851555812097</v>
          </cell>
          <cell r="T18">
            <v>1403873.44</v>
          </cell>
          <cell r="U18">
            <v>4658592.24</v>
          </cell>
          <cell r="V18">
            <v>-69.864856856413766</v>
          </cell>
          <cell r="W18">
            <v>0</v>
          </cell>
          <cell r="X18">
            <v>0</v>
          </cell>
          <cell r="Y18" t="str">
            <v>X</v>
          </cell>
          <cell r="Z18">
            <v>25591725.880000003</v>
          </cell>
          <cell r="AA18">
            <v>33877806.159999996</v>
          </cell>
          <cell r="AB18">
            <v>-24.458727465603967</v>
          </cell>
        </row>
        <row r="19">
          <cell r="C19">
            <v>8</v>
          </cell>
          <cell r="D19" t="str">
            <v>Sonstige Erträge</v>
          </cell>
          <cell r="E19">
            <v>275735.76</v>
          </cell>
          <cell r="F19">
            <v>194759.55</v>
          </cell>
          <cell r="G19">
            <v>41.577529831014729</v>
          </cell>
          <cell r="H19">
            <v>2225172.96</v>
          </cell>
          <cell r="I19">
            <v>1535534.37</v>
          </cell>
          <cell r="J19">
            <v>44.911960518343832</v>
          </cell>
          <cell r="K19">
            <v>31850.1</v>
          </cell>
          <cell r="L19">
            <v>40197.019999999997</v>
          </cell>
          <cell r="M19">
            <v>-20.765021884706869</v>
          </cell>
          <cell r="N19">
            <v>26438396.289999999</v>
          </cell>
          <cell r="O19">
            <v>19643914.760000002</v>
          </cell>
          <cell r="P19">
            <v>34.588225478534881</v>
          </cell>
          <cell r="Q19">
            <v>0</v>
          </cell>
          <cell r="R19">
            <v>0</v>
          </cell>
          <cell r="S19" t="str">
            <v>X</v>
          </cell>
          <cell r="T19">
            <v>15078618.32</v>
          </cell>
          <cell r="U19">
            <v>1388794.57</v>
          </cell>
          <cell r="V19">
            <v>985.73425081867936</v>
          </cell>
          <cell r="W19">
            <v>-285812.40999999997</v>
          </cell>
          <cell r="X19">
            <v>0</v>
          </cell>
          <cell r="Y19" t="str">
            <v>X</v>
          </cell>
          <cell r="Z19">
            <v>43763961.020000003</v>
          </cell>
          <cell r="AA19">
            <v>22803200.270000003</v>
          </cell>
          <cell r="AB19">
            <v>91.920259006697734</v>
          </cell>
        </row>
        <row r="20">
          <cell r="C20">
            <v>9</v>
          </cell>
          <cell r="D20" t="str">
            <v>Aufwendungen aus der Kapitalveranlagung und Zinsaufwendungen</v>
          </cell>
          <cell r="E20">
            <v>-55362584.939999998</v>
          </cell>
          <cell r="F20">
            <v>-44348960.939999998</v>
          </cell>
          <cell r="G20">
            <v>24.83400685508823</v>
          </cell>
          <cell r="H20">
            <v>-23887977.75</v>
          </cell>
          <cell r="I20">
            <v>-10675241.02</v>
          </cell>
          <cell r="J20">
            <v>123.7699149391196</v>
          </cell>
          <cell r="K20">
            <v>-13670762.07</v>
          </cell>
          <cell r="L20">
            <v>-6056313.5800000001</v>
          </cell>
          <cell r="M20">
            <v>125.72744771911233</v>
          </cell>
          <cell r="N20">
            <v>-44057096.719999999</v>
          </cell>
          <cell r="O20">
            <v>-25402733.800000001</v>
          </cell>
          <cell r="P20">
            <v>73.434469954568414</v>
          </cell>
          <cell r="Q20">
            <v>-379064.54</v>
          </cell>
          <cell r="R20">
            <v>-2954187.71</v>
          </cell>
          <cell r="S20">
            <v>-87.168569596411999</v>
          </cell>
          <cell r="T20">
            <v>-230449068.81999999</v>
          </cell>
          <cell r="U20">
            <v>-187856402.31</v>
          </cell>
          <cell r="V20">
            <v>22.67299170337229</v>
          </cell>
          <cell r="W20">
            <v>48984646.030000001</v>
          </cell>
          <cell r="X20">
            <v>37069724.549999997</v>
          </cell>
          <cell r="Y20">
            <v>32.141920730835324</v>
          </cell>
          <cell r="Z20">
            <v>-318821908.80999994</v>
          </cell>
          <cell r="AA20">
            <v>-240224114.81</v>
          </cell>
          <cell r="AB20">
            <v>32.718527888911211</v>
          </cell>
        </row>
        <row r="21">
          <cell r="C21">
            <v>10</v>
          </cell>
          <cell r="D21" t="str">
            <v>Abschreibungen von Kapitalanlagen</v>
          </cell>
          <cell r="E21">
            <v>-14751257.210000001</v>
          </cell>
          <cell r="F21">
            <v>-6344115.0499999998</v>
          </cell>
          <cell r="G21">
            <v>132.51875310804775</v>
          </cell>
          <cell r="H21">
            <v>-8693556.5300000012</v>
          </cell>
          <cell r="I21">
            <v>-3237101.38</v>
          </cell>
          <cell r="J21">
            <v>168.5599092976199</v>
          </cell>
          <cell r="K21">
            <v>-2995620.99</v>
          </cell>
          <cell r="L21">
            <v>-785703.21</v>
          </cell>
          <cell r="M21">
            <v>281.26622774011582</v>
          </cell>
          <cell r="N21">
            <v>-20502131.799999997</v>
          </cell>
          <cell r="O21">
            <v>-6235321.2699999996</v>
          </cell>
          <cell r="P21">
            <v>228.8063423234004</v>
          </cell>
          <cell r="Q21">
            <v>-136604.91</v>
          </cell>
          <cell r="R21">
            <v>-37820.759999999995</v>
          </cell>
          <cell r="S21">
            <v>261.19028279706708</v>
          </cell>
          <cell r="T21">
            <v>-32217234.149999999</v>
          </cell>
          <cell r="U21">
            <v>-10489777.810000001</v>
          </cell>
          <cell r="V21">
            <v>207.12980516409999</v>
          </cell>
          <cell r="W21">
            <v>0</v>
          </cell>
          <cell r="X21">
            <v>0</v>
          </cell>
          <cell r="Y21" t="str">
            <v>X</v>
          </cell>
          <cell r="Z21">
            <v>-79296405.590000004</v>
          </cell>
          <cell r="AA21">
            <v>-27129839.48</v>
          </cell>
          <cell r="AB21">
            <v>192.28483142503282</v>
          </cell>
        </row>
        <row r="22">
          <cell r="C22">
            <v>50</v>
          </cell>
          <cell r="D22" t="str">
            <v>davon Wertminderungen von Kapitalanlagen</v>
          </cell>
          <cell r="E22">
            <v>-7926106.8799999999</v>
          </cell>
          <cell r="F22">
            <v>-331598.25</v>
          </cell>
          <cell r="G22">
            <v>2290.2740379359661</v>
          </cell>
          <cell r="H22">
            <v>-4873143.9400000004</v>
          </cell>
          <cell r="I22">
            <v>0</v>
          </cell>
          <cell r="J22" t="str">
            <v>X</v>
          </cell>
          <cell r="K22">
            <v>0</v>
          </cell>
          <cell r="L22">
            <v>0</v>
          </cell>
          <cell r="M22" t="str">
            <v>X</v>
          </cell>
          <cell r="N22">
            <v>-6616452.2599999998</v>
          </cell>
          <cell r="O22">
            <v>-1688887.13</v>
          </cell>
          <cell r="P22">
            <v>291.76402865951144</v>
          </cell>
          <cell r="Q22">
            <v>-107940.55</v>
          </cell>
          <cell r="R22">
            <v>-4.42</v>
          </cell>
          <cell r="S22">
            <v>2441993.8914027149</v>
          </cell>
          <cell r="T22">
            <v>-19867529.469999999</v>
          </cell>
          <cell r="U22">
            <v>0</v>
          </cell>
          <cell r="V22" t="str">
            <v>X</v>
          </cell>
          <cell r="W22">
            <v>0</v>
          </cell>
          <cell r="X22">
            <v>0</v>
          </cell>
          <cell r="Y22" t="str">
            <v>X</v>
          </cell>
          <cell r="Z22">
            <v>-39391173.099999994</v>
          </cell>
          <cell r="AA22">
            <v>-2020489.7999999998</v>
          </cell>
          <cell r="AB22">
            <v>1849.5853480675823</v>
          </cell>
        </row>
        <row r="23">
          <cell r="C23">
            <v>11</v>
          </cell>
          <cell r="D23" t="str">
            <v>Währungsänderungen</v>
          </cell>
          <cell r="E23">
            <v>8280.9500000000007</v>
          </cell>
          <cell r="F23">
            <v>-0.01</v>
          </cell>
          <cell r="G23" t="str">
            <v>X</v>
          </cell>
          <cell r="H23">
            <v>2429431.6800000002</v>
          </cell>
          <cell r="I23">
            <v>-119044.22</v>
          </cell>
          <cell r="J23" t="str">
            <v>X</v>
          </cell>
          <cell r="K23">
            <v>2174678.29</v>
          </cell>
          <cell r="L23">
            <v>97205.86</v>
          </cell>
          <cell r="M23">
            <v>2137.1884678557444</v>
          </cell>
          <cell r="N23">
            <v>5041054.1399999997</v>
          </cell>
          <cell r="O23">
            <v>-1487140.87</v>
          </cell>
          <cell r="P23" t="str">
            <v>X</v>
          </cell>
          <cell r="Q23">
            <v>505490.66</v>
          </cell>
          <cell r="R23">
            <v>474002.81</v>
          </cell>
          <cell r="S23">
            <v>6.6429669478119679</v>
          </cell>
          <cell r="T23">
            <v>-13182026.560000001</v>
          </cell>
          <cell r="U23">
            <v>1661947.07</v>
          </cell>
          <cell r="V23" t="str">
            <v>X</v>
          </cell>
          <cell r="W23">
            <v>213390.74</v>
          </cell>
          <cell r="X23">
            <v>63136.41</v>
          </cell>
          <cell r="Y23">
            <v>237.98364525319062</v>
          </cell>
          <cell r="Z23">
            <v>-2809700.1000000015</v>
          </cell>
          <cell r="AA23">
            <v>690107.04999999993</v>
          </cell>
          <cell r="AB23" t="str">
            <v>X</v>
          </cell>
        </row>
        <row r="24">
          <cell r="C24">
            <v>12</v>
          </cell>
          <cell r="D24" t="str">
            <v>Verluste aus Abgang von Kapitalanlagen</v>
          </cell>
          <cell r="E24">
            <v>-5044856.2699999996</v>
          </cell>
          <cell r="F24">
            <v>-2513355.08</v>
          </cell>
          <cell r="G24">
            <v>100.72198751956685</v>
          </cell>
          <cell r="H24">
            <v>-5535358.5800000001</v>
          </cell>
          <cell r="I24">
            <v>-1631106.61</v>
          </cell>
          <cell r="J24">
            <v>239.36215732704312</v>
          </cell>
          <cell r="K24">
            <v>-374098.72</v>
          </cell>
          <cell r="L24">
            <v>-621533.93999999994</v>
          </cell>
          <cell r="M24">
            <v>-39.810411640593593</v>
          </cell>
          <cell r="N24">
            <v>-3676282.15</v>
          </cell>
          <cell r="O24">
            <v>-157855.18</v>
          </cell>
          <cell r="P24">
            <v>2228.8954787546409</v>
          </cell>
          <cell r="Q24">
            <v>-56696.71</v>
          </cell>
          <cell r="R24">
            <v>-19957.68</v>
          </cell>
          <cell r="S24">
            <v>184.08467316842439</v>
          </cell>
          <cell r="T24">
            <v>-6875838.0700000003</v>
          </cell>
          <cell r="U24">
            <v>-4491676.53</v>
          </cell>
          <cell r="V24">
            <v>53.079546669848909</v>
          </cell>
          <cell r="W24">
            <v>0</v>
          </cell>
          <cell r="X24">
            <v>0</v>
          </cell>
          <cell r="Y24" t="str">
            <v>X</v>
          </cell>
          <cell r="Z24">
            <v>-21563130.5</v>
          </cell>
          <cell r="AA24">
            <v>-9435485.0199999996</v>
          </cell>
          <cell r="AB24">
            <v>128.53229541770816</v>
          </cell>
        </row>
        <row r="25">
          <cell r="C25">
            <v>13</v>
          </cell>
          <cell r="D25" t="str">
            <v>Zinsaufwendungen</v>
          </cell>
          <cell r="E25">
            <v>-16758340.369999999</v>
          </cell>
          <cell r="F25">
            <v>-18215879.93</v>
          </cell>
          <cell r="G25">
            <v>-8.0014776425900607</v>
          </cell>
          <cell r="H25">
            <v>-8471144.1099999994</v>
          </cell>
          <cell r="I25">
            <v>-2181827.06</v>
          </cell>
          <cell r="J25">
            <v>288.25919181697196</v>
          </cell>
          <cell r="K25">
            <v>-8401201.0399999991</v>
          </cell>
          <cell r="L25">
            <v>-1094904.3</v>
          </cell>
          <cell r="M25">
            <v>667.30003161006846</v>
          </cell>
          <cell r="N25">
            <v>-7571179.3399999999</v>
          </cell>
          <cell r="O25">
            <v>-3791641.35</v>
          </cell>
          <cell r="P25">
            <v>99.68078837414302</v>
          </cell>
          <cell r="Q25">
            <v>-89480.01</v>
          </cell>
          <cell r="R25">
            <v>-2581602.31</v>
          </cell>
          <cell r="S25">
            <v>-96.533935159052447</v>
          </cell>
          <cell r="T25">
            <v>-67652011.420000002</v>
          </cell>
          <cell r="U25">
            <v>-67694860.829999998</v>
          </cell>
          <cell r="V25">
            <v>-6.3297877378909462E-2</v>
          </cell>
          <cell r="W25">
            <v>48480739.920000002</v>
          </cell>
          <cell r="X25">
            <v>37006588.140000001</v>
          </cell>
          <cell r="Y25">
            <v>31.005700219085377</v>
          </cell>
          <cell r="Z25">
            <v>-60462616.36999999</v>
          </cell>
          <cell r="AA25">
            <v>-58554127.640000001</v>
          </cell>
          <cell r="AB25">
            <v>3.2593581476163092</v>
          </cell>
        </row>
        <row r="26">
          <cell r="C26">
            <v>14</v>
          </cell>
          <cell r="D26" t="str">
            <v>Übrige Aufwendungen</v>
          </cell>
          <cell r="E26">
            <v>-18816412.039999999</v>
          </cell>
          <cell r="F26">
            <v>-17275610.870000001</v>
          </cell>
          <cell r="G26">
            <v>8.9189388531301095</v>
          </cell>
          <cell r="H26">
            <v>-3617350.21</v>
          </cell>
          <cell r="I26">
            <v>-3506161.75</v>
          </cell>
          <cell r="J26">
            <v>3.1712301921039465</v>
          </cell>
          <cell r="K26">
            <v>-4074519.61</v>
          </cell>
          <cell r="L26">
            <v>-3651377.99</v>
          </cell>
          <cell r="M26">
            <v>11.588546054636195</v>
          </cell>
          <cell r="N26">
            <v>-17348557.57</v>
          </cell>
          <cell r="O26">
            <v>-13730775.130000001</v>
          </cell>
          <cell r="P26">
            <v>26.347984041305892</v>
          </cell>
          <cell r="Q26">
            <v>-601773.56999999995</v>
          </cell>
          <cell r="R26">
            <v>-788809.77</v>
          </cell>
          <cell r="S26">
            <v>-23.711192116700087</v>
          </cell>
          <cell r="T26">
            <v>-110521958.62</v>
          </cell>
          <cell r="U26">
            <v>-106842034.20999999</v>
          </cell>
          <cell r="V26">
            <v>3.4442665166474207</v>
          </cell>
          <cell r="W26">
            <v>290515.37</v>
          </cell>
          <cell r="X26">
            <v>0</v>
          </cell>
          <cell r="Y26" t="str">
            <v>X</v>
          </cell>
          <cell r="Z26">
            <v>-154690056.25</v>
          </cell>
          <cell r="AA26">
            <v>-145794769.72</v>
          </cell>
          <cell r="AB26">
            <v>6.1012384374854234</v>
          </cell>
        </row>
        <row r="27">
          <cell r="C27">
            <v>15</v>
          </cell>
          <cell r="D27" t="str">
            <v>Ergebnis aus Anteilen an at equity bewerteten Unternehmen</v>
          </cell>
          <cell r="E27">
            <v>11223934.25</v>
          </cell>
          <cell r="F27">
            <v>2318980.11</v>
          </cell>
          <cell r="G27">
            <v>384.00304088852238</v>
          </cell>
          <cell r="H27">
            <v>0</v>
          </cell>
          <cell r="I27">
            <v>2795826.38</v>
          </cell>
          <cell r="J27" t="str">
            <v>X</v>
          </cell>
          <cell r="K27">
            <v>0</v>
          </cell>
          <cell r="L27">
            <v>0</v>
          </cell>
          <cell r="M27" t="str">
            <v>X</v>
          </cell>
          <cell r="N27">
            <v>0</v>
          </cell>
          <cell r="O27">
            <v>0</v>
          </cell>
          <cell r="P27" t="str">
            <v>X</v>
          </cell>
          <cell r="Q27">
            <v>0</v>
          </cell>
          <cell r="R27">
            <v>0</v>
          </cell>
          <cell r="S27" t="str">
            <v>X</v>
          </cell>
          <cell r="T27">
            <v>472553.71</v>
          </cell>
          <cell r="U27">
            <v>1694733.86</v>
          </cell>
          <cell r="V27">
            <v>-72.116346928950833</v>
          </cell>
          <cell r="W27">
            <v>0</v>
          </cell>
          <cell r="X27">
            <v>0</v>
          </cell>
          <cell r="Y27" t="str">
            <v>X</v>
          </cell>
          <cell r="Z27">
            <v>11696487.960000001</v>
          </cell>
          <cell r="AA27">
            <v>6809540.3500000006</v>
          </cell>
          <cell r="AB27">
            <v>71.766189181917397</v>
          </cell>
        </row>
        <row r="28">
          <cell r="C28">
            <v>16</v>
          </cell>
          <cell r="D28" t="str">
            <v>Sonstige Erträge</v>
          </cell>
          <cell r="E28">
            <v>7309141.0599999996</v>
          </cell>
          <cell r="F28">
            <v>10985045.689999999</v>
          </cell>
          <cell r="G28">
            <v>-33.46280692620406</v>
          </cell>
          <cell r="H28">
            <v>12934458.289999999</v>
          </cell>
          <cell r="I28">
            <v>13962216.17</v>
          </cell>
          <cell r="J28">
            <v>-7.3609938958565824</v>
          </cell>
          <cell r="K28">
            <v>11387371.199999999</v>
          </cell>
          <cell r="L28">
            <v>6803749.8499999996</v>
          </cell>
          <cell r="M28">
            <v>67.369045762315906</v>
          </cell>
          <cell r="N28">
            <v>21141017.949999999</v>
          </cell>
          <cell r="O28">
            <v>17252693.890000001</v>
          </cell>
          <cell r="P28">
            <v>22.537489419282796</v>
          </cell>
          <cell r="Q28">
            <v>18537767.23</v>
          </cell>
          <cell r="R28">
            <v>12402782.82</v>
          </cell>
          <cell r="S28">
            <v>49.46457983693049</v>
          </cell>
          <cell r="T28">
            <v>20533047.489999998</v>
          </cell>
          <cell r="U28">
            <v>2745841.23</v>
          </cell>
          <cell r="V28">
            <v>647.78713589350536</v>
          </cell>
          <cell r="W28">
            <v>-1738855.22</v>
          </cell>
          <cell r="X28">
            <v>-1439861.74</v>
          </cell>
          <cell r="Y28">
            <v>20.765429880788421</v>
          </cell>
          <cell r="Z28">
            <v>90103948</v>
          </cell>
          <cell r="AA28">
            <v>62712467.909999996</v>
          </cell>
          <cell r="AB28">
            <v>43.677885758395128</v>
          </cell>
        </row>
        <row r="29">
          <cell r="C29">
            <v>17</v>
          </cell>
          <cell r="D29" t="str">
            <v xml:space="preserve">    sonstige versicherungstechnische Erträge</v>
          </cell>
          <cell r="E29">
            <v>7067334.9199999999</v>
          </cell>
          <cell r="F29">
            <v>9040766.1999999993</v>
          </cell>
          <cell r="G29">
            <v>-21.828141955490445</v>
          </cell>
          <cell r="H29">
            <v>12609067.41</v>
          </cell>
          <cell r="I29">
            <v>13636008.880000001</v>
          </cell>
          <cell r="J29">
            <v>-7.5311000384153504</v>
          </cell>
          <cell r="K29">
            <v>7223615.8200000003</v>
          </cell>
          <cell r="L29">
            <v>3768254.5</v>
          </cell>
          <cell r="M29">
            <v>91.696601702459319</v>
          </cell>
          <cell r="N29">
            <v>15215667.91</v>
          </cell>
          <cell r="O29">
            <v>13468169.609999999</v>
          </cell>
          <cell r="P29">
            <v>12.975024451002604</v>
          </cell>
          <cell r="Q29">
            <v>379983.69</v>
          </cell>
          <cell r="R29">
            <v>803797.85</v>
          </cell>
          <cell r="S29">
            <v>-52.726461012554338</v>
          </cell>
          <cell r="T29">
            <v>1661396.13</v>
          </cell>
          <cell r="U29">
            <v>1025089.89</v>
          </cell>
          <cell r="V29">
            <v>62.073213891515387</v>
          </cell>
          <cell r="W29">
            <v>-1449772.92</v>
          </cell>
          <cell r="X29">
            <v>-1409635.05</v>
          </cell>
          <cell r="Y29">
            <v>2.8473944373048843</v>
          </cell>
          <cell r="Z29">
            <v>42707292.960000001</v>
          </cell>
          <cell r="AA29">
            <v>40332451.880000003</v>
          </cell>
          <cell r="AB29">
            <v>5.8881644167475766</v>
          </cell>
        </row>
        <row r="30">
          <cell r="C30">
            <v>18</v>
          </cell>
          <cell r="D30" t="str">
            <v xml:space="preserve">    sonstige nicht versicherungstechnische Erträge</v>
          </cell>
          <cell r="E30">
            <v>241806.14</v>
          </cell>
          <cell r="F30">
            <v>1944279.49</v>
          </cell>
          <cell r="G30">
            <v>-87.563200597255701</v>
          </cell>
          <cell r="H30">
            <v>325390.88</v>
          </cell>
          <cell r="I30">
            <v>326207.28999999998</v>
          </cell>
          <cell r="J30">
            <v>-0.25027337678442674</v>
          </cell>
          <cell r="K30">
            <v>4163755.38</v>
          </cell>
          <cell r="L30">
            <v>3035495.35</v>
          </cell>
          <cell r="M30">
            <v>37.168893373531262</v>
          </cell>
          <cell r="N30">
            <v>5925350.04</v>
          </cell>
          <cell r="O30">
            <v>3784524.28</v>
          </cell>
          <cell r="P30">
            <v>56.56789603157204</v>
          </cell>
          <cell r="Q30">
            <v>18157783.539999999</v>
          </cell>
          <cell r="R30">
            <v>11598984.970000001</v>
          </cell>
          <cell r="S30">
            <v>56.546314931555571</v>
          </cell>
          <cell r="T30">
            <v>18871651.359999999</v>
          </cell>
          <cell r="U30">
            <v>1720751.34</v>
          </cell>
          <cell r="V30">
            <v>996.70996159154515</v>
          </cell>
          <cell r="W30">
            <v>-289082.3</v>
          </cell>
          <cell r="X30">
            <v>-30226.69</v>
          </cell>
          <cell r="Y30">
            <v>856.38093353919999</v>
          </cell>
          <cell r="Z30">
            <v>47396655.040000007</v>
          </cell>
          <cell r="AA30">
            <v>22380016.030000001</v>
          </cell>
          <cell r="AB30">
            <v>111.78114875550426</v>
          </cell>
        </row>
        <row r="31">
          <cell r="C31">
            <v>19</v>
          </cell>
          <cell r="D31" t="str">
            <v>Aufwendungen für Versicherungsfälle</v>
          </cell>
          <cell r="E31">
            <v>-738929395.88999999</v>
          </cell>
          <cell r="F31">
            <v>-699350848.48000002</v>
          </cell>
          <cell r="G31">
            <v>5.6593264305064839</v>
          </cell>
          <cell r="H31">
            <v>-410788605.54000002</v>
          </cell>
          <cell r="I31">
            <v>-343507481.44999999</v>
          </cell>
          <cell r="J31">
            <v>19.586509093192284</v>
          </cell>
          <cell r="K31">
            <v>-326810003.75</v>
          </cell>
          <cell r="L31">
            <v>-326441470.17000002</v>
          </cell>
          <cell r="M31">
            <v>0.11289422872897692</v>
          </cell>
          <cell r="N31">
            <v>-671902172.05999994</v>
          </cell>
          <cell r="O31">
            <v>-527398500.07999998</v>
          </cell>
          <cell r="P31">
            <v>27.399333133878944</v>
          </cell>
          <cell r="Q31">
            <v>-97858565.189999998</v>
          </cell>
          <cell r="R31">
            <v>-83459852.400000006</v>
          </cell>
          <cell r="S31">
            <v>17.25226246625855</v>
          </cell>
          <cell r="T31">
            <v>-851974886.87</v>
          </cell>
          <cell r="U31">
            <v>-715541717.66999996</v>
          </cell>
          <cell r="V31">
            <v>19.067115980919169</v>
          </cell>
          <cell r="W31">
            <v>65919478.68</v>
          </cell>
          <cell r="X31">
            <v>28426146.370000001</v>
          </cell>
          <cell r="Y31">
            <v>131.89734486686947</v>
          </cell>
          <cell r="Z31">
            <v>-3032344150.6199999</v>
          </cell>
          <cell r="AA31">
            <v>-2667273723.8800001</v>
          </cell>
          <cell r="AB31">
            <v>13.687025199983726</v>
          </cell>
        </row>
        <row r="32">
          <cell r="C32">
            <v>20</v>
          </cell>
          <cell r="D32" t="str">
            <v>Aufwendungen für Versicherungsfälle</v>
          </cell>
          <cell r="E32">
            <v>-667223081.82000005</v>
          </cell>
          <cell r="F32">
            <v>-580068405.62</v>
          </cell>
          <cell r="G32">
            <v>15.02489626319945</v>
          </cell>
          <cell r="H32">
            <v>-351287832.27999997</v>
          </cell>
          <cell r="I32">
            <v>-314172953.98000002</v>
          </cell>
          <cell r="J32">
            <v>11.813517946030029</v>
          </cell>
          <cell r="K32">
            <v>-312424433.55000001</v>
          </cell>
          <cell r="L32">
            <v>-300108855.94999999</v>
          </cell>
          <cell r="M32">
            <v>4.1037034915263781</v>
          </cell>
          <cell r="N32">
            <v>-611142020.95000005</v>
          </cell>
          <cell r="O32">
            <v>-463963026.69999999</v>
          </cell>
          <cell r="P32">
            <v>31.722138571435444</v>
          </cell>
          <cell r="Q32">
            <v>-75850868.170000002</v>
          </cell>
          <cell r="R32">
            <v>-72782390.709999993</v>
          </cell>
          <cell r="S32">
            <v>4.2159613473350843</v>
          </cell>
          <cell r="T32">
            <v>-656644850.61000001</v>
          </cell>
          <cell r="U32">
            <v>-616031229.37</v>
          </cell>
          <cell r="V32">
            <v>6.5927860964994478</v>
          </cell>
          <cell r="W32">
            <v>48781233.710000001</v>
          </cell>
          <cell r="X32">
            <v>32598449.370000001</v>
          </cell>
          <cell r="Y32">
            <v>49.642804037460884</v>
          </cell>
          <cell r="Z32">
            <v>-2625791853.6700001</v>
          </cell>
          <cell r="AA32">
            <v>-2314528412.96</v>
          </cell>
          <cell r="AB32">
            <v>13.448244530812747</v>
          </cell>
        </row>
        <row r="33">
          <cell r="C33">
            <v>21</v>
          </cell>
          <cell r="D33" t="str">
            <v>Veränd. der RST für noch nicht abgew. Versicherungsfälle</v>
          </cell>
          <cell r="E33">
            <v>-65647996.359999999</v>
          </cell>
          <cell r="F33">
            <v>-112083776.12</v>
          </cell>
          <cell r="G33">
            <v>-41.42952831129152</v>
          </cell>
          <cell r="H33">
            <v>-47867488.060000002</v>
          </cell>
          <cell r="I33">
            <v>-12439112.32</v>
          </cell>
          <cell r="J33">
            <v>284.81434067475323</v>
          </cell>
          <cell r="K33">
            <v>-14516028.609999999</v>
          </cell>
          <cell r="L33">
            <v>-26192212.16</v>
          </cell>
          <cell r="M33">
            <v>-44.578836940819897</v>
          </cell>
          <cell r="N33">
            <v>-56602656.060000002</v>
          </cell>
          <cell r="O33">
            <v>-61899888.920000002</v>
          </cell>
          <cell r="P33">
            <v>-8.5577421097575712</v>
          </cell>
          <cell r="Q33">
            <v>-21972159.41</v>
          </cell>
          <cell r="R33">
            <v>-10675386.470000001</v>
          </cell>
          <cell r="S33">
            <v>105.82073980877622</v>
          </cell>
          <cell r="T33">
            <v>-182927561.22999999</v>
          </cell>
          <cell r="U33">
            <v>-94130534.849999994</v>
          </cell>
          <cell r="V33">
            <v>94.333923122290656</v>
          </cell>
          <cell r="W33">
            <v>1898942.94</v>
          </cell>
          <cell r="X33">
            <v>-8607606.3499999996</v>
          </cell>
          <cell r="Y33" t="str">
            <v>X</v>
          </cell>
          <cell r="Z33">
            <v>-387634946.79000002</v>
          </cell>
          <cell r="AA33">
            <v>-326028517.19</v>
          </cell>
          <cell r="AB33">
            <v>18.89602484193049</v>
          </cell>
        </row>
        <row r="34">
          <cell r="C34">
            <v>22</v>
          </cell>
          <cell r="D34" t="str">
            <v>Veränderung der Deckungsrückstellung</v>
          </cell>
          <cell r="E34">
            <v>0</v>
          </cell>
          <cell r="F34">
            <v>0</v>
          </cell>
          <cell r="G34" t="str">
            <v>X</v>
          </cell>
          <cell r="H34">
            <v>-120836.41</v>
          </cell>
          <cell r="I34">
            <v>-431114.3</v>
          </cell>
          <cell r="J34">
            <v>-71.971143151595768</v>
          </cell>
          <cell r="K34">
            <v>0</v>
          </cell>
          <cell r="L34">
            <v>0</v>
          </cell>
          <cell r="M34" t="str">
            <v>X</v>
          </cell>
          <cell r="N34">
            <v>-3470226.47</v>
          </cell>
          <cell r="O34">
            <v>-397813.07</v>
          </cell>
          <cell r="P34">
            <v>772.3259067380568</v>
          </cell>
          <cell r="Q34">
            <v>0</v>
          </cell>
          <cell r="R34">
            <v>0</v>
          </cell>
          <cell r="S34" t="str">
            <v>X</v>
          </cell>
          <cell r="T34">
            <v>-16357232.619999999</v>
          </cell>
          <cell r="U34">
            <v>-5323057.8899999997</v>
          </cell>
          <cell r="V34">
            <v>207.29015084974023</v>
          </cell>
          <cell r="W34">
            <v>15227522.640000001</v>
          </cell>
          <cell r="X34">
            <v>4385382.75</v>
          </cell>
          <cell r="Y34">
            <v>247.23360555016552</v>
          </cell>
          <cell r="Z34">
            <v>-4720772.8599999994</v>
          </cell>
          <cell r="AA34">
            <v>-1766602.5099999998</v>
          </cell>
          <cell r="AB34">
            <v>167.22326235118956</v>
          </cell>
        </row>
        <row r="35">
          <cell r="C35">
            <v>23</v>
          </cell>
          <cell r="D35" t="str">
            <v>Aufw.f.d. Prämienrückerstattung</v>
          </cell>
          <cell r="E35">
            <v>-7459595.5199999996</v>
          </cell>
          <cell r="F35">
            <v>-10125000.1</v>
          </cell>
          <cell r="G35">
            <v>-26.324983246173005</v>
          </cell>
          <cell r="H35">
            <v>-11517156.57</v>
          </cell>
          <cell r="I35">
            <v>-10662690.57</v>
          </cell>
          <cell r="J35">
            <v>8.0136058942203761</v>
          </cell>
          <cell r="K35">
            <v>130458.41</v>
          </cell>
          <cell r="L35">
            <v>-140402.06</v>
          </cell>
          <cell r="M35" t="str">
            <v>X</v>
          </cell>
          <cell r="N35">
            <v>196584.32000000001</v>
          </cell>
          <cell r="O35">
            <v>450559.95</v>
          </cell>
          <cell r="P35">
            <v>-56.368887203578581</v>
          </cell>
          <cell r="Q35">
            <v>0</v>
          </cell>
          <cell r="R35">
            <v>0</v>
          </cell>
          <cell r="S35" t="str">
            <v>X</v>
          </cell>
          <cell r="T35">
            <v>3965417.95</v>
          </cell>
          <cell r="U35">
            <v>-56064.83</v>
          </cell>
          <cell r="V35" t="str">
            <v>X</v>
          </cell>
          <cell r="W35">
            <v>11779.39</v>
          </cell>
          <cell r="X35">
            <v>49920.6</v>
          </cell>
          <cell r="Y35">
            <v>-76.403749153656008</v>
          </cell>
          <cell r="Z35">
            <v>-14672512.02</v>
          </cell>
          <cell r="AA35">
            <v>-20483677.009999998</v>
          </cell>
          <cell r="AB35">
            <v>-28.369735507755887</v>
          </cell>
        </row>
        <row r="36">
          <cell r="C36">
            <v>24</v>
          </cell>
          <cell r="D36" t="str">
            <v>Veränd. sonst.vers.techn. Rückstellungen</v>
          </cell>
          <cell r="E36">
            <v>1401277.81</v>
          </cell>
          <cell r="F36">
            <v>2926333.36</v>
          </cell>
          <cell r="G36">
            <v>-52.11489472956012</v>
          </cell>
          <cell r="H36">
            <v>4707.78</v>
          </cell>
          <cell r="I36">
            <v>-5801610.2800000003</v>
          </cell>
          <cell r="J36" t="str">
            <v>X</v>
          </cell>
          <cell r="K36">
            <v>0</v>
          </cell>
          <cell r="L36">
            <v>0</v>
          </cell>
          <cell r="M36" t="str">
            <v>X</v>
          </cell>
          <cell r="N36">
            <v>-883852.9</v>
          </cell>
          <cell r="O36">
            <v>-1588331.34</v>
          </cell>
          <cell r="P36">
            <v>-44.353367729934732</v>
          </cell>
          <cell r="Q36">
            <v>-35537.61</v>
          </cell>
          <cell r="R36">
            <v>-2075.2199999999998</v>
          </cell>
          <cell r="S36">
            <v>1612.4743400699685</v>
          </cell>
          <cell r="T36">
            <v>-10660.36</v>
          </cell>
          <cell r="U36">
            <v>-830.73</v>
          </cell>
          <cell r="V36">
            <v>1183.2520794963466</v>
          </cell>
          <cell r="W36">
            <v>0</v>
          </cell>
          <cell r="X36">
            <v>0</v>
          </cell>
          <cell r="Y36" t="str">
            <v>X</v>
          </cell>
          <cell r="Z36">
            <v>475934.72000000009</v>
          </cell>
          <cell r="AA36">
            <v>-4466514.2100000009</v>
          </cell>
          <cell r="AB36" t="str">
            <v>X</v>
          </cell>
        </row>
        <row r="37">
          <cell r="C37">
            <v>25</v>
          </cell>
          <cell r="D37" t="str">
            <v>Aufwendungen für Versicherungsabschluss und -verwaltung</v>
          </cell>
          <cell r="E37">
            <v>-299415512.19999999</v>
          </cell>
          <cell r="F37">
            <v>-289381645.85000002</v>
          </cell>
          <cell r="G37">
            <v>3.4673471845553694</v>
          </cell>
          <cell r="H37">
            <v>-239476300.75999999</v>
          </cell>
          <cell r="I37">
            <v>-199979722.28999999</v>
          </cell>
          <cell r="J37">
            <v>19.750291688436363</v>
          </cell>
          <cell r="K37">
            <v>-163344102.13999999</v>
          </cell>
          <cell r="L37">
            <v>-142947044.34999999</v>
          </cell>
          <cell r="M37">
            <v>14.268960846828449</v>
          </cell>
          <cell r="N37">
            <v>-377377302.45999998</v>
          </cell>
          <cell r="O37">
            <v>-281814681.57999998</v>
          </cell>
          <cell r="P37">
            <v>33.909738252182663</v>
          </cell>
          <cell r="Q37">
            <v>-38750176.969999999</v>
          </cell>
          <cell r="R37">
            <v>-40622045.57</v>
          </cell>
          <cell r="S37">
            <v>-4.6080116688717592</v>
          </cell>
          <cell r="T37">
            <v>-408837738.63</v>
          </cell>
          <cell r="U37">
            <v>-399620972.82999998</v>
          </cell>
          <cell r="V37">
            <v>2.3063768987722444</v>
          </cell>
          <cell r="W37">
            <v>63617153.619999997</v>
          </cell>
          <cell r="X37">
            <v>68143547.980000004</v>
          </cell>
          <cell r="Y37">
            <v>-6.6424401050096389</v>
          </cell>
          <cell r="Z37">
            <v>-1463583979.54</v>
          </cell>
          <cell r="AA37">
            <v>-1286222564.49</v>
          </cell>
          <cell r="AB37">
            <v>13.789325420544586</v>
          </cell>
        </row>
        <row r="38">
          <cell r="C38">
            <v>26</v>
          </cell>
          <cell r="D38" t="str">
            <v>Aufwendungen f.d. Versicherungsabschluss</v>
          </cell>
          <cell r="E38">
            <v>-354308974.06</v>
          </cell>
          <cell r="F38">
            <v>-352440057.62</v>
          </cell>
          <cell r="G38">
            <v>0.5302792346081997</v>
          </cell>
          <cell r="H38">
            <v>-259166430.71000001</v>
          </cell>
          <cell r="I38">
            <v>-220263614.78</v>
          </cell>
          <cell r="J38">
            <v>17.661934754342546</v>
          </cell>
          <cell r="K38">
            <v>-192810553.30000001</v>
          </cell>
          <cell r="L38">
            <v>-177871513.55000001</v>
          </cell>
          <cell r="M38">
            <v>8.3987814866153911</v>
          </cell>
          <cell r="N38">
            <v>-401072201.69999999</v>
          </cell>
          <cell r="O38">
            <v>-316739998.57999998</v>
          </cell>
          <cell r="P38">
            <v>26.625056354762844</v>
          </cell>
          <cell r="Q38">
            <v>-58001080.560000002</v>
          </cell>
          <cell r="R38">
            <v>-51365793.25</v>
          </cell>
          <cell r="S38">
            <v>12.9177160327413</v>
          </cell>
          <cell r="T38">
            <v>-450228167.70999998</v>
          </cell>
          <cell r="U38">
            <v>-434976284.56</v>
          </cell>
          <cell r="V38">
            <v>3.506371195714264</v>
          </cell>
          <cell r="W38">
            <v>387162027.44</v>
          </cell>
          <cell r="X38">
            <v>366544155.14999998</v>
          </cell>
          <cell r="Y38">
            <v>5.6249354955783204</v>
          </cell>
          <cell r="Z38">
            <v>-1328425380.5999999</v>
          </cell>
          <cell r="AA38">
            <v>-1187113107.1900001</v>
          </cell>
          <cell r="AB38">
            <v>11.903859249309301</v>
          </cell>
        </row>
        <row r="39">
          <cell r="C39">
            <v>27</v>
          </cell>
          <cell r="D39" t="str">
            <v>Provisionen</v>
          </cell>
          <cell r="E39">
            <v>-262924772.46000001</v>
          </cell>
          <cell r="F39">
            <v>-248357393.16999999</v>
          </cell>
          <cell r="G39">
            <v>5.8654904949935194</v>
          </cell>
          <cell r="H39">
            <v>-167748342.66</v>
          </cell>
          <cell r="I39">
            <v>-142033962.47</v>
          </cell>
          <cell r="J39">
            <v>18.104388375020729</v>
          </cell>
          <cell r="K39">
            <v>-167015221.91999999</v>
          </cell>
          <cell r="L39">
            <v>-155362800.90000001</v>
          </cell>
          <cell r="M39">
            <v>7.5001357805721591</v>
          </cell>
          <cell r="N39">
            <v>-304239305.11000001</v>
          </cell>
          <cell r="O39">
            <v>-232680463.87</v>
          </cell>
          <cell r="P39">
            <v>30.754125228141362</v>
          </cell>
          <cell r="Q39">
            <v>-52731668.659999996</v>
          </cell>
          <cell r="R39">
            <v>-46321236.539999999</v>
          </cell>
          <cell r="S39">
            <v>13.839078139600968</v>
          </cell>
          <cell r="T39">
            <v>-442392265.29000002</v>
          </cell>
          <cell r="U39">
            <v>-427602207.07999998</v>
          </cell>
          <cell r="V39">
            <v>3.4588357976442774</v>
          </cell>
          <cell r="W39">
            <v>387162027.44</v>
          </cell>
          <cell r="X39">
            <v>366544155.14999998</v>
          </cell>
          <cell r="Y39">
            <v>5.6249354955783204</v>
          </cell>
          <cell r="Z39">
            <v>-1009889548.6599998</v>
          </cell>
          <cell r="AA39">
            <v>-885813908.88</v>
          </cell>
          <cell r="AB39">
            <v>14.006964503061138</v>
          </cell>
        </row>
        <row r="40">
          <cell r="C40">
            <v>28</v>
          </cell>
          <cell r="D40" t="str">
            <v>Sonstige Aufwendungen Vers.abschluss</v>
          </cell>
          <cell r="E40">
            <v>-91384201.599999994</v>
          </cell>
          <cell r="F40">
            <v>-104082664.45</v>
          </cell>
          <cell r="G40">
            <v>-12.200362968321388</v>
          </cell>
          <cell r="H40">
            <v>-91418088.049999997</v>
          </cell>
          <cell r="I40">
            <v>-78229652.310000002</v>
          </cell>
          <cell r="J40">
            <v>16.858614797031546</v>
          </cell>
          <cell r="K40">
            <v>-25795331.379999999</v>
          </cell>
          <cell r="L40">
            <v>-22508712.649999999</v>
          </cell>
          <cell r="M40">
            <v>14.60154021736113</v>
          </cell>
          <cell r="N40">
            <v>-96832896.590000004</v>
          </cell>
          <cell r="O40">
            <v>-84059534.709999993</v>
          </cell>
          <cell r="P40">
            <v>15.195613351974036</v>
          </cell>
          <cell r="Q40">
            <v>-5269411.9000000004</v>
          </cell>
          <cell r="R40">
            <v>-5044556.71</v>
          </cell>
          <cell r="S40">
            <v>4.4573825397633549</v>
          </cell>
          <cell r="T40">
            <v>-7835902.4199999999</v>
          </cell>
          <cell r="U40">
            <v>-7374077.4800000004</v>
          </cell>
          <cell r="V40">
            <v>6.2628164845373924</v>
          </cell>
          <cell r="W40">
            <v>0</v>
          </cell>
          <cell r="X40">
            <v>0</v>
          </cell>
          <cell r="Y40" t="str">
            <v>X</v>
          </cell>
          <cell r="Z40">
            <v>-318535831.94</v>
          </cell>
          <cell r="AA40">
            <v>-301299198.31</v>
          </cell>
          <cell r="AB40">
            <v>5.7207698283569863</v>
          </cell>
        </row>
        <row r="41">
          <cell r="C41">
            <v>29</v>
          </cell>
          <cell r="D41" t="str">
            <v>Anteilige Personalaufwendungen</v>
          </cell>
          <cell r="E41">
            <v>-57039388.590000004</v>
          </cell>
          <cell r="F41">
            <v>-60200740.380000003</v>
          </cell>
          <cell r="G41">
            <v>-5.2513503489240669</v>
          </cell>
          <cell r="H41">
            <v>-55924081.450000003</v>
          </cell>
          <cell r="I41">
            <v>-47993089.240000002</v>
          </cell>
          <cell r="J41">
            <v>16.525279650866675</v>
          </cell>
          <cell r="K41">
            <v>-17221947.710000001</v>
          </cell>
          <cell r="L41">
            <v>-15314187.48</v>
          </cell>
          <cell r="M41">
            <v>12.457469470655846</v>
          </cell>
          <cell r="N41">
            <v>-65890541.630000003</v>
          </cell>
          <cell r="O41">
            <v>-56299268.229999997</v>
          </cell>
          <cell r="P41">
            <v>17.036231023139891</v>
          </cell>
          <cell r="Q41">
            <v>-3388590.9</v>
          </cell>
          <cell r="R41">
            <v>-3460807.81</v>
          </cell>
          <cell r="S41">
            <v>-2.0867067449203525</v>
          </cell>
          <cell r="T41">
            <v>-4884712.1500000004</v>
          </cell>
          <cell r="U41">
            <v>-3783229.13</v>
          </cell>
          <cell r="V41">
            <v>29.114890537967518</v>
          </cell>
          <cell r="W41">
            <v>0</v>
          </cell>
          <cell r="X41">
            <v>0</v>
          </cell>
          <cell r="Y41" t="str">
            <v>X</v>
          </cell>
          <cell r="Z41">
            <v>-204349262.43000001</v>
          </cell>
          <cell r="AA41">
            <v>-187051322.27000001</v>
          </cell>
          <cell r="AB41">
            <v>9.2476973432089373</v>
          </cell>
        </row>
        <row r="42">
          <cell r="C42">
            <v>30</v>
          </cell>
          <cell r="D42" t="str">
            <v>Anteilige Sachaufwendungen</v>
          </cell>
          <cell r="E42">
            <v>-34344813.009999998</v>
          </cell>
          <cell r="F42">
            <v>-43881924.07</v>
          </cell>
          <cell r="G42">
            <v>-21.73357541202272</v>
          </cell>
          <cell r="H42">
            <v>-35494006.600000001</v>
          </cell>
          <cell r="I42">
            <v>-30236563.07</v>
          </cell>
          <cell r="J42">
            <v>17.387702159893671</v>
          </cell>
          <cell r="K42">
            <v>-8573383.6699999999</v>
          </cell>
          <cell r="L42">
            <v>-7194525.1699999999</v>
          </cell>
          <cell r="M42">
            <v>19.165385726213245</v>
          </cell>
          <cell r="N42">
            <v>-30942354.960000001</v>
          </cell>
          <cell r="O42">
            <v>-27760266.48</v>
          </cell>
          <cell r="P42">
            <v>11.462744719300687</v>
          </cell>
          <cell r="Q42">
            <v>-1880821</v>
          </cell>
          <cell r="R42">
            <v>-1583748.9</v>
          </cell>
          <cell r="S42">
            <v>18.757525261738152</v>
          </cell>
          <cell r="T42">
            <v>-2951190.27</v>
          </cell>
          <cell r="U42">
            <v>-3590848.35</v>
          </cell>
          <cell r="V42">
            <v>-17.813564307164352</v>
          </cell>
          <cell r="W42">
            <v>0</v>
          </cell>
          <cell r="X42">
            <v>0</v>
          </cell>
          <cell r="Y42" t="str">
            <v>X</v>
          </cell>
          <cell r="Z42">
            <v>-114186569.51000001</v>
          </cell>
          <cell r="AA42">
            <v>-114247876.04000001</v>
          </cell>
          <cell r="AB42">
            <v>-5.3660980076808418E-2</v>
          </cell>
        </row>
        <row r="43">
          <cell r="C43">
            <v>31</v>
          </cell>
          <cell r="D43" t="str">
            <v>Sonst. Aufwendungen für den Vers.betrieb</v>
          </cell>
          <cell r="E43">
            <v>-85103582.030000001</v>
          </cell>
          <cell r="F43">
            <v>-65349408.520000003</v>
          </cell>
          <cell r="G43">
            <v>30.228542166459384</v>
          </cell>
          <cell r="H43">
            <v>-52107375.979999997</v>
          </cell>
          <cell r="I43">
            <v>-50309786.619999997</v>
          </cell>
          <cell r="J43">
            <v>3.5730411134071272</v>
          </cell>
          <cell r="K43">
            <v>-29100246.440000001</v>
          </cell>
          <cell r="L43">
            <v>-29119740.809999999</v>
          </cell>
          <cell r="M43">
            <v>-6.6945547789021287E-2</v>
          </cell>
          <cell r="N43">
            <v>-89802872.439999998</v>
          </cell>
          <cell r="O43">
            <v>-65993746.380000003</v>
          </cell>
          <cell r="P43">
            <v>36.077851866302836</v>
          </cell>
          <cell r="Q43">
            <v>-11698287.9</v>
          </cell>
          <cell r="R43">
            <v>-11418384.310000001</v>
          </cell>
          <cell r="S43">
            <v>2.4513414717953097</v>
          </cell>
          <cell r="T43">
            <v>-7781099.6900000004</v>
          </cell>
          <cell r="U43">
            <v>-6347471.8799999999</v>
          </cell>
          <cell r="V43">
            <v>22.585807973677863</v>
          </cell>
          <cell r="W43">
            <v>251799.58</v>
          </cell>
          <cell r="X43">
            <v>20575.09</v>
          </cell>
          <cell r="Y43">
            <v>1123.8079152995199</v>
          </cell>
          <cell r="Z43">
            <v>-275341664.90000004</v>
          </cell>
          <cell r="AA43">
            <v>-228517963.42999998</v>
          </cell>
          <cell r="AB43">
            <v>20.490162246848122</v>
          </cell>
        </row>
        <row r="44">
          <cell r="C44">
            <v>32</v>
          </cell>
          <cell r="D44" t="str">
            <v>Anteilige Personalaufwendungen</v>
          </cell>
          <cell r="E44">
            <v>-34281214.950000003</v>
          </cell>
          <cell r="F44">
            <v>-30301287.34</v>
          </cell>
          <cell r="G44">
            <v>13.134516581235145</v>
          </cell>
          <cell r="H44">
            <v>-23904445.09</v>
          </cell>
          <cell r="I44">
            <v>-23267523.140000001</v>
          </cell>
          <cell r="J44">
            <v>2.7373861247183884</v>
          </cell>
          <cell r="K44">
            <v>-13979069.609999999</v>
          </cell>
          <cell r="L44">
            <v>-14280277.529999999</v>
          </cell>
          <cell r="M44">
            <v>-2.1092581664972743</v>
          </cell>
          <cell r="N44">
            <v>-42956570.969999999</v>
          </cell>
          <cell r="O44">
            <v>-33069014.989999998</v>
          </cell>
          <cell r="P44">
            <v>29.899759587607843</v>
          </cell>
          <cell r="Q44">
            <v>-7884725.0300000003</v>
          </cell>
          <cell r="R44">
            <v>-7527770.6399999997</v>
          </cell>
          <cell r="S44">
            <v>4.7418340312239016</v>
          </cell>
          <cell r="T44">
            <v>-3389092.53</v>
          </cell>
          <cell r="U44">
            <v>-3020603.06</v>
          </cell>
          <cell r="V44">
            <v>12.19920203616558</v>
          </cell>
          <cell r="W44">
            <v>0</v>
          </cell>
          <cell r="X44">
            <v>0</v>
          </cell>
          <cell r="Y44" t="str">
            <v>X</v>
          </cell>
          <cell r="Z44">
            <v>-126395118.18000001</v>
          </cell>
          <cell r="AA44">
            <v>-111466476.7</v>
          </cell>
          <cell r="AB44">
            <v>13.392942812913011</v>
          </cell>
        </row>
        <row r="45">
          <cell r="C45">
            <v>33</v>
          </cell>
          <cell r="D45" t="str">
            <v>Anteilige Sachaufwendungen</v>
          </cell>
          <cell r="E45">
            <v>-50822367.079999998</v>
          </cell>
          <cell r="F45">
            <v>-35048121.18</v>
          </cell>
          <cell r="G45">
            <v>45.007393745835024</v>
          </cell>
          <cell r="H45">
            <v>-28202930.890000001</v>
          </cell>
          <cell r="I45">
            <v>-27042263.48</v>
          </cell>
          <cell r="J45">
            <v>4.2920497792590773</v>
          </cell>
          <cell r="K45">
            <v>-15121176.83</v>
          </cell>
          <cell r="L45">
            <v>-14839463.279999999</v>
          </cell>
          <cell r="M45">
            <v>1.8984079456545011</v>
          </cell>
          <cell r="N45">
            <v>-46846301.469999999</v>
          </cell>
          <cell r="O45">
            <v>-32924731.390000001</v>
          </cell>
          <cell r="P45">
            <v>42.28301793899616</v>
          </cell>
          <cell r="Q45">
            <v>-3813562.87</v>
          </cell>
          <cell r="R45">
            <v>-3890613.67</v>
          </cell>
          <cell r="S45">
            <v>-1.9804279359353583</v>
          </cell>
          <cell r="T45">
            <v>-4392007.16</v>
          </cell>
          <cell r="U45">
            <v>-3326868.82</v>
          </cell>
          <cell r="V45">
            <v>32.016241025096988</v>
          </cell>
          <cell r="W45">
            <v>251799.58</v>
          </cell>
          <cell r="X45">
            <v>20575.09</v>
          </cell>
          <cell r="Y45">
            <v>1123.8079152995199</v>
          </cell>
          <cell r="Z45">
            <v>-148946546.71999997</v>
          </cell>
          <cell r="AA45">
            <v>-117051486.72999999</v>
          </cell>
          <cell r="AB45">
            <v>27.248744019434447</v>
          </cell>
        </row>
        <row r="46">
          <cell r="C46">
            <v>34</v>
          </cell>
          <cell r="D46" t="str">
            <v>Rückvers.prov. u. Gew.ant. aus RV</v>
          </cell>
          <cell r="E46">
            <v>139997043.88999999</v>
          </cell>
          <cell r="F46">
            <v>128407820.29000001</v>
          </cell>
          <cell r="G46">
            <v>9.0253253842534917</v>
          </cell>
          <cell r="H46">
            <v>71797505.930000007</v>
          </cell>
          <cell r="I46">
            <v>70593679.109999999</v>
          </cell>
          <cell r="J46">
            <v>1.7052898151464602</v>
          </cell>
          <cell r="K46">
            <v>58566697.600000001</v>
          </cell>
          <cell r="L46">
            <v>64044210.009999998</v>
          </cell>
          <cell r="M46">
            <v>-8.5527050909750102</v>
          </cell>
          <cell r="N46">
            <v>113497771.68000001</v>
          </cell>
          <cell r="O46">
            <v>100919063.38</v>
          </cell>
          <cell r="P46">
            <v>12.46415481744636</v>
          </cell>
          <cell r="Q46">
            <v>30949191.489999998</v>
          </cell>
          <cell r="R46">
            <v>22162131.989999998</v>
          </cell>
          <cell r="S46">
            <v>39.648980991381613</v>
          </cell>
          <cell r="T46">
            <v>49171528.770000003</v>
          </cell>
          <cell r="U46">
            <v>41702783.609999999</v>
          </cell>
          <cell r="V46">
            <v>17.909464341390049</v>
          </cell>
          <cell r="W46">
            <v>-323796673.39999998</v>
          </cell>
          <cell r="X46">
            <v>-298421182.25999999</v>
          </cell>
          <cell r="Y46">
            <v>8.5032473056458677</v>
          </cell>
          <cell r="Z46">
            <v>140183065.96000004</v>
          </cell>
          <cell r="AA46">
            <v>129408506.13</v>
          </cell>
          <cell r="AB46">
            <v>8.3260058803060755</v>
          </cell>
        </row>
        <row r="47">
          <cell r="C47">
            <v>35</v>
          </cell>
          <cell r="D47" t="str">
            <v>Sonstige Aufwendungen</v>
          </cell>
          <cell r="E47">
            <v>-14119324.060000001</v>
          </cell>
          <cell r="F47">
            <v>-19185101.489999998</v>
          </cell>
          <cell r="G47">
            <v>-26.404746582343975</v>
          </cell>
          <cell r="H47">
            <v>-26430635.27</v>
          </cell>
          <cell r="I47">
            <v>-23659022.899999999</v>
          </cell>
          <cell r="J47">
            <v>11.714821790041041</v>
          </cell>
          <cell r="K47">
            <v>-22806034.5</v>
          </cell>
          <cell r="L47">
            <v>-22051296.359999999</v>
          </cell>
          <cell r="M47">
            <v>3.4226474837509402</v>
          </cell>
          <cell r="N47">
            <v>-111982612.62</v>
          </cell>
          <cell r="O47">
            <v>-67936170.900000006</v>
          </cell>
          <cell r="P47">
            <v>64.83503726584037</v>
          </cell>
          <cell r="Q47">
            <v>-15379631.08</v>
          </cell>
          <cell r="R47">
            <v>-14313517.689999999</v>
          </cell>
          <cell r="S47">
            <v>7.4482975680033592</v>
          </cell>
          <cell r="T47">
            <v>-11633240.83</v>
          </cell>
          <cell r="U47">
            <v>-4307872.42</v>
          </cell>
          <cell r="V47">
            <v>170.04608530166269</v>
          </cell>
          <cell r="W47">
            <v>16457846.25</v>
          </cell>
          <cell r="X47">
            <v>1897659.0599999996</v>
          </cell>
          <cell r="Y47">
            <v>767.2709759570829</v>
          </cell>
          <cell r="Z47">
            <v>-185893632.11000001</v>
          </cell>
          <cell r="AA47">
            <v>-149555322.69999999</v>
          </cell>
          <cell r="AB47">
            <v>24.297570125867551</v>
          </cell>
        </row>
        <row r="48">
          <cell r="C48">
            <v>36</v>
          </cell>
          <cell r="D48" t="str">
            <v xml:space="preserve">    sonstige versicherungstechnische Aufwendungen</v>
          </cell>
          <cell r="E48">
            <v>-10148276.59</v>
          </cell>
          <cell r="F48">
            <v>-13906418.880000001</v>
          </cell>
          <cell r="G48">
            <v>-27.024515243136417</v>
          </cell>
          <cell r="H48">
            <v>-16703990.449999999</v>
          </cell>
          <cell r="I48">
            <v>-13979886.539999999</v>
          </cell>
          <cell r="J48">
            <v>19.485879961941379</v>
          </cell>
          <cell r="K48">
            <v>-18322790.359999999</v>
          </cell>
          <cell r="L48">
            <v>-18237287.77</v>
          </cell>
          <cell r="M48">
            <v>0.46883391367356086</v>
          </cell>
          <cell r="N48">
            <v>-101556822.56</v>
          </cell>
          <cell r="O48">
            <v>-58117617.210000001</v>
          </cell>
          <cell r="P48">
            <v>74.743610346305871</v>
          </cell>
          <cell r="Q48">
            <v>-2484439.35</v>
          </cell>
          <cell r="R48">
            <v>-2403169.4700000002</v>
          </cell>
          <cell r="S48">
            <v>3.3817789804062359</v>
          </cell>
          <cell r="T48">
            <v>-3240665.59</v>
          </cell>
          <cell r="U48">
            <v>-1598338.07</v>
          </cell>
          <cell r="V48">
            <v>102.7521993516678</v>
          </cell>
          <cell r="W48">
            <v>1378577.72</v>
          </cell>
          <cell r="X48">
            <v>1332048.8400000001</v>
          </cell>
          <cell r="Y48">
            <v>3.4930310813528376</v>
          </cell>
          <cell r="Z48">
            <v>-151078407.18000001</v>
          </cell>
          <cell r="AA48">
            <v>-106910669.09999999</v>
          </cell>
          <cell r="AB48">
            <v>41.312750590576954</v>
          </cell>
        </row>
        <row r="49">
          <cell r="C49">
            <v>37</v>
          </cell>
          <cell r="D49" t="str">
            <v xml:space="preserve">    sonstige nicht versicherungstechnische Aufwendungen</v>
          </cell>
          <cell r="E49">
            <v>-3971047.47</v>
          </cell>
          <cell r="F49">
            <v>-5278682.6100000003</v>
          </cell>
          <cell r="G49">
            <v>-24.771997799655544</v>
          </cell>
          <cell r="H49">
            <v>-9726644.8200000003</v>
          </cell>
          <cell r="I49">
            <v>-9679136.3599999994</v>
          </cell>
          <cell r="J49">
            <v>0.49083366772613157</v>
          </cell>
          <cell r="K49">
            <v>-4483244.1399999997</v>
          </cell>
          <cell r="L49">
            <v>-3814008.59</v>
          </cell>
          <cell r="M49">
            <v>17.546776159725418</v>
          </cell>
          <cell r="N49">
            <v>-10425790.060000001</v>
          </cell>
          <cell r="O49">
            <v>-9818553.6899999995</v>
          </cell>
          <cell r="P49">
            <v>6.1845806334843267</v>
          </cell>
          <cell r="Q49">
            <v>-12895191.73</v>
          </cell>
          <cell r="R49">
            <v>-11910348.220000001</v>
          </cell>
          <cell r="S49">
            <v>8.2688053431237094</v>
          </cell>
          <cell r="T49">
            <v>-8392575.2400000002</v>
          </cell>
          <cell r="U49">
            <v>-2709534.35</v>
          </cell>
          <cell r="V49">
            <v>209.74234521145672</v>
          </cell>
          <cell r="W49">
            <v>15079268.530000001</v>
          </cell>
          <cell r="X49">
            <v>565610.22000000067</v>
          </cell>
          <cell r="Y49">
            <v>2566.0176914766466</v>
          </cell>
          <cell r="Z49">
            <v>-34815224.93</v>
          </cell>
          <cell r="AA49">
            <v>-42644653.600000001</v>
          </cell>
          <cell r="AB49">
            <v>-18.359695786109054</v>
          </cell>
        </row>
        <row r="50">
          <cell r="C50">
            <v>38</v>
          </cell>
          <cell r="D50" t="str">
            <v>Operatives Gruppenergebnis</v>
          </cell>
          <cell r="E50">
            <v>100966541.73999999</v>
          </cell>
          <cell r="F50">
            <v>96190359.560000002</v>
          </cell>
          <cell r="G50">
            <v>4.9653439303559255</v>
          </cell>
          <cell r="H50">
            <v>54628630.200000003</v>
          </cell>
          <cell r="I50">
            <v>76046186.930000007</v>
          </cell>
          <cell r="J50">
            <v>-28.16387986647473</v>
          </cell>
          <cell r="K50">
            <v>32960695.800000001</v>
          </cell>
          <cell r="L50">
            <v>43946809.909999996</v>
          </cell>
          <cell r="M50">
            <v>-24.998661182686057</v>
          </cell>
          <cell r="N50">
            <v>89917298.590000004</v>
          </cell>
          <cell r="O50">
            <v>66728174.859999999</v>
          </cell>
          <cell r="P50">
            <v>34.751622951852454</v>
          </cell>
          <cell r="Q50">
            <v>28243521.920000002</v>
          </cell>
          <cell r="R50">
            <v>27745609.390000001</v>
          </cell>
          <cell r="S50">
            <v>1.7945633235197933</v>
          </cell>
          <cell r="T50">
            <v>-83979097.340000004</v>
          </cell>
          <cell r="U50">
            <v>-107429419.55</v>
          </cell>
          <cell r="V50">
            <v>-21.828585045166051</v>
          </cell>
          <cell r="W50">
            <v>74772.280000000261</v>
          </cell>
          <cell r="X50">
            <v>-11367690.49</v>
          </cell>
          <cell r="Y50" t="str">
            <v>X</v>
          </cell>
          <cell r="Z50">
            <v>222812363.19000006</v>
          </cell>
          <cell r="AA50">
            <v>191860030.60999995</v>
          </cell>
          <cell r="AB50">
            <v>16.132767456353591</v>
          </cell>
        </row>
        <row r="51">
          <cell r="C51">
            <v>39</v>
          </cell>
          <cell r="D51" t="str">
            <v>Ergebnis vollkonsolidierte Gemeinnützige Gesellschaften</v>
          </cell>
          <cell r="E51">
            <v>0</v>
          </cell>
          <cell r="F51">
            <v>0</v>
          </cell>
          <cell r="G51" t="str">
            <v>X</v>
          </cell>
          <cell r="H51">
            <v>0</v>
          </cell>
          <cell r="I51">
            <v>0</v>
          </cell>
          <cell r="J51" t="str">
            <v>X</v>
          </cell>
          <cell r="K51">
            <v>0</v>
          </cell>
          <cell r="L51">
            <v>0</v>
          </cell>
          <cell r="M51" t="str">
            <v>X</v>
          </cell>
          <cell r="N51">
            <v>0</v>
          </cell>
          <cell r="O51">
            <v>0</v>
          </cell>
          <cell r="P51" t="str">
            <v>X</v>
          </cell>
          <cell r="Q51">
            <v>0</v>
          </cell>
          <cell r="R51">
            <v>0</v>
          </cell>
          <cell r="S51" t="str">
            <v>X</v>
          </cell>
          <cell r="T51">
            <v>0</v>
          </cell>
          <cell r="U51">
            <v>0</v>
          </cell>
          <cell r="V51" t="str">
            <v>X</v>
          </cell>
          <cell r="W51">
            <v>0</v>
          </cell>
          <cell r="X51">
            <v>0</v>
          </cell>
          <cell r="Y51" t="str">
            <v>X</v>
          </cell>
          <cell r="Z51">
            <v>0</v>
          </cell>
          <cell r="AA51">
            <v>0</v>
          </cell>
          <cell r="AB51" t="str">
            <v>X</v>
          </cell>
        </row>
        <row r="52">
          <cell r="C52">
            <v>40</v>
          </cell>
          <cell r="D52" t="str">
            <v>Wertminderungen Geschäfts- oder Firmenwerte</v>
          </cell>
          <cell r="E52">
            <v>0</v>
          </cell>
          <cell r="F52">
            <v>0</v>
          </cell>
          <cell r="G52" t="str">
            <v>X</v>
          </cell>
          <cell r="H52">
            <v>0</v>
          </cell>
          <cell r="I52">
            <v>0</v>
          </cell>
          <cell r="J52" t="str">
            <v>X</v>
          </cell>
          <cell r="K52">
            <v>0</v>
          </cell>
          <cell r="L52">
            <v>0</v>
          </cell>
          <cell r="M52" t="str">
            <v>X</v>
          </cell>
          <cell r="N52">
            <v>0</v>
          </cell>
          <cell r="O52">
            <v>0</v>
          </cell>
          <cell r="P52" t="str">
            <v>X</v>
          </cell>
          <cell r="Q52">
            <v>0</v>
          </cell>
          <cell r="R52">
            <v>0</v>
          </cell>
          <cell r="S52" t="str">
            <v>X</v>
          </cell>
          <cell r="T52">
            <v>0</v>
          </cell>
          <cell r="U52">
            <v>0</v>
          </cell>
          <cell r="V52" t="str">
            <v>X</v>
          </cell>
          <cell r="W52">
            <v>0</v>
          </cell>
          <cell r="X52">
            <v>0</v>
          </cell>
          <cell r="Y52" t="str">
            <v>X</v>
          </cell>
          <cell r="Z52">
            <v>0</v>
          </cell>
          <cell r="AA52">
            <v>0</v>
          </cell>
          <cell r="AB52" t="str">
            <v>X</v>
          </cell>
        </row>
        <row r="53">
          <cell r="C53">
            <v>41</v>
          </cell>
          <cell r="D53" t="str">
            <v>Wertminderungen Immaterielle Vermögenswerte exkl. Geschäfts- oder Firmenwerte</v>
          </cell>
          <cell r="E53">
            <v>0</v>
          </cell>
          <cell r="F53">
            <v>0</v>
          </cell>
          <cell r="G53" t="str">
            <v>X</v>
          </cell>
          <cell r="H53">
            <v>0</v>
          </cell>
          <cell r="I53">
            <v>0</v>
          </cell>
          <cell r="J53" t="str">
            <v>X</v>
          </cell>
          <cell r="K53">
            <v>0</v>
          </cell>
          <cell r="L53">
            <v>0</v>
          </cell>
          <cell r="M53" t="str">
            <v>X</v>
          </cell>
          <cell r="N53">
            <v>0</v>
          </cell>
          <cell r="O53">
            <v>0</v>
          </cell>
          <cell r="P53" t="str">
            <v>X</v>
          </cell>
          <cell r="Q53">
            <v>0</v>
          </cell>
          <cell r="R53">
            <v>0</v>
          </cell>
          <cell r="S53" t="str">
            <v>X</v>
          </cell>
          <cell r="T53">
            <v>0</v>
          </cell>
          <cell r="U53">
            <v>0</v>
          </cell>
          <cell r="V53" t="str">
            <v>X</v>
          </cell>
          <cell r="W53">
            <v>0</v>
          </cell>
          <cell r="X53">
            <v>0</v>
          </cell>
          <cell r="Y53" t="str">
            <v>X</v>
          </cell>
          <cell r="Z53">
            <v>0</v>
          </cell>
          <cell r="AA53">
            <v>0</v>
          </cell>
          <cell r="AB53" t="str">
            <v>X</v>
          </cell>
        </row>
        <row r="54">
          <cell r="C54">
            <v>42</v>
          </cell>
          <cell r="D54" t="str">
            <v>Rückführung Wertminderungen Immaterielle Vermögenswerte exkl. Geschäfts- oder Firmenwerte</v>
          </cell>
          <cell r="E54">
            <v>0</v>
          </cell>
          <cell r="F54">
            <v>0</v>
          </cell>
          <cell r="G54" t="str">
            <v>X</v>
          </cell>
          <cell r="H54">
            <v>0</v>
          </cell>
          <cell r="I54">
            <v>0</v>
          </cell>
          <cell r="J54" t="str">
            <v>X</v>
          </cell>
          <cell r="K54">
            <v>0</v>
          </cell>
          <cell r="L54">
            <v>0</v>
          </cell>
          <cell r="M54" t="str">
            <v>X</v>
          </cell>
          <cell r="N54">
            <v>0</v>
          </cell>
          <cell r="O54">
            <v>0</v>
          </cell>
          <cell r="P54" t="str">
            <v>X</v>
          </cell>
          <cell r="Q54">
            <v>0</v>
          </cell>
          <cell r="R54">
            <v>0</v>
          </cell>
          <cell r="S54" t="str">
            <v>X</v>
          </cell>
          <cell r="T54">
            <v>0</v>
          </cell>
          <cell r="U54">
            <v>0</v>
          </cell>
          <cell r="V54" t="str">
            <v>X</v>
          </cell>
          <cell r="W54">
            <v>0</v>
          </cell>
          <cell r="X54">
            <v>0</v>
          </cell>
          <cell r="Y54" t="str">
            <v>X</v>
          </cell>
          <cell r="Z54">
            <v>0</v>
          </cell>
          <cell r="AA54">
            <v>0</v>
          </cell>
          <cell r="AB54" t="str">
            <v>X</v>
          </cell>
        </row>
        <row r="55">
          <cell r="C55">
            <v>43</v>
          </cell>
          <cell r="D55" t="str">
            <v>Ergebnis vor Steuern</v>
          </cell>
          <cell r="E55">
            <v>100966541.73999999</v>
          </cell>
          <cell r="F55">
            <v>96190359.560000002</v>
          </cell>
          <cell r="G55">
            <v>4.9653439303559255</v>
          </cell>
          <cell r="H55">
            <v>54628630.200000003</v>
          </cell>
          <cell r="I55">
            <v>76046186.930000007</v>
          </cell>
          <cell r="J55">
            <v>-28.16387986647473</v>
          </cell>
          <cell r="K55">
            <v>32960695.800000001</v>
          </cell>
          <cell r="L55">
            <v>43946809.909999996</v>
          </cell>
          <cell r="M55">
            <v>-24.998661182686057</v>
          </cell>
          <cell r="N55">
            <v>89917298.590000004</v>
          </cell>
          <cell r="O55">
            <v>66728174.859999999</v>
          </cell>
          <cell r="P55">
            <v>34.751622951852454</v>
          </cell>
          <cell r="Q55">
            <v>28243521.920000002</v>
          </cell>
          <cell r="R55">
            <v>27745609.390000001</v>
          </cell>
          <cell r="S55">
            <v>1.7945633235197933</v>
          </cell>
          <cell r="T55">
            <v>-83979097.340000004</v>
          </cell>
          <cell r="U55">
            <v>-107429419.55</v>
          </cell>
          <cell r="V55">
            <v>-21.828585045166051</v>
          </cell>
          <cell r="W55">
            <v>74772.280000000261</v>
          </cell>
          <cell r="X55">
            <v>-11367690.49</v>
          </cell>
          <cell r="Y55" t="str">
            <v>X</v>
          </cell>
          <cell r="Z55">
            <v>222812363.19000006</v>
          </cell>
          <cell r="AA55">
            <v>191860030.60999995</v>
          </cell>
          <cell r="AB55">
            <v>16.132767456353591</v>
          </cell>
        </row>
        <row r="56">
          <cell r="C56">
            <v>44</v>
          </cell>
          <cell r="D56" t="str">
            <v>Steuern</v>
          </cell>
          <cell r="E56">
            <v>-26136897.260000002</v>
          </cell>
          <cell r="F56">
            <v>-22703873.239999998</v>
          </cell>
          <cell r="G56">
            <v>15.120873798536083</v>
          </cell>
          <cell r="H56">
            <v>-13343925.720000001</v>
          </cell>
          <cell r="I56">
            <v>-20536704.989999998</v>
          </cell>
          <cell r="J56">
            <v>-35.024018086165235</v>
          </cell>
          <cell r="K56">
            <v>-6794370.4500000002</v>
          </cell>
          <cell r="L56">
            <v>-9143290.5</v>
          </cell>
          <cell r="M56">
            <v>-25.690095376494927</v>
          </cell>
          <cell r="N56">
            <v>-15591987.210000001</v>
          </cell>
          <cell r="O56">
            <v>-13003776.67</v>
          </cell>
          <cell r="P56">
            <v>19.903529610525062</v>
          </cell>
          <cell r="Q56">
            <v>-9383356.6600000001</v>
          </cell>
          <cell r="R56">
            <v>-8945057.5700000003</v>
          </cell>
          <cell r="S56">
            <v>4.8999023938087305</v>
          </cell>
          <cell r="T56">
            <v>14815971.210000001</v>
          </cell>
          <cell r="U56">
            <v>25819449.98</v>
          </cell>
          <cell r="V56">
            <v>-42.617014609232193</v>
          </cell>
          <cell r="W56">
            <v>0</v>
          </cell>
          <cell r="X56">
            <v>0</v>
          </cell>
          <cell r="Y56" t="str">
            <v>X</v>
          </cell>
          <cell r="Z56">
            <v>-56434566.090000011</v>
          </cell>
          <cell r="AA56">
            <v>-48513252.989999995</v>
          </cell>
          <cell r="AB56">
            <v>16.328142542065429</v>
          </cell>
        </row>
        <row r="57">
          <cell r="C57">
            <v>45</v>
          </cell>
          <cell r="D57" t="str">
            <v>Jahresüberschuss vor Minderheiten</v>
          </cell>
          <cell r="E57">
            <v>74829644.479999989</v>
          </cell>
          <cell r="F57">
            <v>73486486.320000008</v>
          </cell>
          <cell r="G57">
            <v>1.8277621196244764</v>
          </cell>
          <cell r="H57">
            <v>41284704.480000004</v>
          </cell>
          <cell r="I57">
            <v>55509481.940000013</v>
          </cell>
          <cell r="J57">
            <v>-25.625851589419469</v>
          </cell>
          <cell r="K57">
            <v>26166325.350000001</v>
          </cell>
          <cell r="L57">
            <v>34803519.409999996</v>
          </cell>
          <cell r="M57">
            <v>-24.817013355029538</v>
          </cell>
          <cell r="N57">
            <v>74325311.379999995</v>
          </cell>
          <cell r="O57">
            <v>53724398.189999998</v>
          </cell>
          <cell r="P57">
            <v>38.345544825171359</v>
          </cell>
          <cell r="Q57">
            <v>18860165.260000002</v>
          </cell>
          <cell r="R57">
            <v>18800551.82</v>
          </cell>
          <cell r="S57">
            <v>0.31708345888328271</v>
          </cell>
          <cell r="T57">
            <v>-69163126.129999995</v>
          </cell>
          <cell r="U57">
            <v>-81609969.569999993</v>
          </cell>
          <cell r="V57">
            <v>-15.251621224198431</v>
          </cell>
          <cell r="W57">
            <v>74772.280000000261</v>
          </cell>
          <cell r="X57">
            <v>-11367690.49</v>
          </cell>
          <cell r="Y57" t="str">
            <v>X</v>
          </cell>
          <cell r="Z57">
            <v>166377797.09999999</v>
          </cell>
          <cell r="AA57">
            <v>143346777.62</v>
          </cell>
          <cell r="AB57">
            <v>16.066646116770933</v>
          </cell>
        </row>
        <row r="115">
          <cell r="C115">
            <v>1</v>
          </cell>
          <cell r="D115" t="str">
            <v>Verrechnete Prämie</v>
          </cell>
          <cell r="E115">
            <v>356197809.92000002</v>
          </cell>
          <cell r="F115">
            <v>347414622.98000002</v>
          </cell>
          <cell r="G115">
            <v>2.5281569510980706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90951133.620000005</v>
          </cell>
          <cell r="O115">
            <v>67483884.329999998</v>
          </cell>
          <cell r="P115">
            <v>34.77459770282907</v>
          </cell>
          <cell r="Q115">
            <v>32031779.449999999</v>
          </cell>
          <cell r="R115">
            <v>22197698.23</v>
          </cell>
          <cell r="S115">
            <v>44.302256558787349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479180722.99000001</v>
          </cell>
          <cell r="AA115">
            <v>437096205.54000002</v>
          </cell>
          <cell r="AB115">
            <v>9.6282047102210999</v>
          </cell>
        </row>
        <row r="117">
          <cell r="C117">
            <v>2</v>
          </cell>
          <cell r="D117" t="str">
            <v>Abgegrenzte Prämien netto</v>
          </cell>
          <cell r="E117">
            <v>341669242.03999996</v>
          </cell>
          <cell r="F117">
            <v>333249113.28999996</v>
          </cell>
          <cell r="G117">
            <v>2.5266770155432106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74957528.959999993</v>
          </cell>
          <cell r="O117">
            <v>59620532.060000002</v>
          </cell>
          <cell r="P117">
            <v>25.7243542955393</v>
          </cell>
          <cell r="Q117">
            <v>12962128.9</v>
          </cell>
          <cell r="R117">
            <v>18854360.190000001</v>
          </cell>
          <cell r="S117">
            <v>-31.251292701648559</v>
          </cell>
          <cell r="T117">
            <v>0</v>
          </cell>
          <cell r="U117">
            <v>0</v>
          </cell>
          <cell r="V117" t="str">
            <v>X</v>
          </cell>
          <cell r="W117">
            <v>21556710.469999999</v>
          </cell>
          <cell r="X117">
            <v>13400667.280000001</v>
          </cell>
          <cell r="Y117">
            <v>60.862963161338904</v>
          </cell>
          <cell r="Z117">
            <v>451145610.36999989</v>
          </cell>
          <cell r="AA117">
            <v>425124672.81999993</v>
          </cell>
          <cell r="AB117">
            <v>6.120778024336726</v>
          </cell>
        </row>
        <row r="118">
          <cell r="C118">
            <v>3</v>
          </cell>
          <cell r="D118" t="str">
            <v>Finanzergebnis exklusive at equity bewerteter Unternehmen</v>
          </cell>
          <cell r="E118">
            <v>13405467.300000001</v>
          </cell>
          <cell r="F118">
            <v>23376354.100000001</v>
          </cell>
          <cell r="G118">
            <v>-42.653729308455333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37860.730000000003</v>
          </cell>
          <cell r="O118">
            <v>18485.16</v>
          </cell>
          <cell r="P118">
            <v>104.81689095469018</v>
          </cell>
          <cell r="Q118">
            <v>677403.23</v>
          </cell>
          <cell r="R118">
            <v>360897.35</v>
          </cell>
          <cell r="S118">
            <v>87.699696326393095</v>
          </cell>
          <cell r="T118">
            <v>0</v>
          </cell>
          <cell r="U118">
            <v>0</v>
          </cell>
          <cell r="V118" t="str">
            <v>X</v>
          </cell>
          <cell r="W118">
            <v>370943.8</v>
          </cell>
          <cell r="X118">
            <v>346968.52</v>
          </cell>
          <cell r="Y118">
            <v>6.909929465647191</v>
          </cell>
          <cell r="Z118">
            <v>14491675.060000002</v>
          </cell>
          <cell r="AA118">
            <v>24102705.130000003</v>
          </cell>
          <cell r="AB118">
            <v>-39.875316974431243</v>
          </cell>
        </row>
        <row r="119">
          <cell r="C119">
            <v>4</v>
          </cell>
          <cell r="D119" t="str">
            <v>Erträge aus der Kapitalveranlagung</v>
          </cell>
          <cell r="E119">
            <v>64903617.859999999</v>
          </cell>
          <cell r="F119">
            <v>32620461.300000001</v>
          </cell>
          <cell r="G119">
            <v>98.965971888325186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83686.73</v>
          </cell>
          <cell r="O119">
            <v>106877.74</v>
          </cell>
          <cell r="P119">
            <v>-21.698634346122969</v>
          </cell>
          <cell r="Q119">
            <v>901120.67</v>
          </cell>
          <cell r="R119">
            <v>534105.02</v>
          </cell>
          <cell r="S119">
            <v>68.716008323606474</v>
          </cell>
          <cell r="T119">
            <v>0</v>
          </cell>
          <cell r="U119">
            <v>0</v>
          </cell>
          <cell r="V119" t="str">
            <v>X</v>
          </cell>
          <cell r="W119">
            <v>-254255.58</v>
          </cell>
          <cell r="X119">
            <v>-293289.46000000002</v>
          </cell>
          <cell r="Y119">
            <v>-13.308995147660617</v>
          </cell>
          <cell r="Z119">
            <v>65634169.68</v>
          </cell>
          <cell r="AA119">
            <v>32968154.599999998</v>
          </cell>
          <cell r="AB119">
            <v>99.083541303218723</v>
          </cell>
        </row>
        <row r="120">
          <cell r="C120">
            <v>5</v>
          </cell>
          <cell r="D120" t="str">
            <v>Laufende Erträge</v>
          </cell>
          <cell r="E120">
            <v>32468681.399999999</v>
          </cell>
          <cell r="F120">
            <v>32485298.27</v>
          </cell>
          <cell r="G120">
            <v>-5.1151969921570117E-2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41763.589999999997</v>
          </cell>
          <cell r="O120">
            <v>44848.42</v>
          </cell>
          <cell r="P120">
            <v>-6.8783471078802787</v>
          </cell>
          <cell r="Q120">
            <v>822076.87</v>
          </cell>
          <cell r="R120">
            <v>534105.02</v>
          </cell>
          <cell r="S120">
            <v>53.916709114623188</v>
          </cell>
          <cell r="T120">
            <v>0</v>
          </cell>
          <cell r="U120">
            <v>0</v>
          </cell>
          <cell r="V120" t="str">
            <v>X</v>
          </cell>
          <cell r="W120">
            <v>-254255.58</v>
          </cell>
          <cell r="X120">
            <v>-293289.46000000002</v>
          </cell>
          <cell r="Y120">
            <v>-13.308995147660617</v>
          </cell>
          <cell r="Z120">
            <v>33078266.280000001</v>
          </cell>
          <cell r="AA120">
            <v>32770962.25</v>
          </cell>
          <cell r="AB120">
            <v>0.93773270267643039</v>
          </cell>
        </row>
        <row r="121">
          <cell r="C121">
            <v>6</v>
          </cell>
          <cell r="D121" t="str">
            <v>Erträge aus Zuschreibungen</v>
          </cell>
          <cell r="E121">
            <v>0</v>
          </cell>
          <cell r="F121">
            <v>0</v>
          </cell>
          <cell r="G121" t="str">
            <v>X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0</v>
          </cell>
          <cell r="AA121">
            <v>0</v>
          </cell>
          <cell r="AB121" t="str">
            <v>X</v>
          </cell>
        </row>
        <row r="122">
          <cell r="C122">
            <v>7</v>
          </cell>
          <cell r="D122" t="str">
            <v>Gewinne aus Abgang von Kapitalanlagen</v>
          </cell>
          <cell r="E122">
            <v>30877904.609999999</v>
          </cell>
          <cell r="F122">
            <v>20974.83</v>
          </cell>
          <cell r="G122">
            <v>147114.08759927971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33169.300000000003</v>
          </cell>
          <cell r="O122">
            <v>61080.88</v>
          </cell>
          <cell r="P122">
            <v>-45.696099990700844</v>
          </cell>
          <cell r="Q122">
            <v>79043.8</v>
          </cell>
          <cell r="R122">
            <v>0</v>
          </cell>
          <cell r="S122" t="str">
            <v>X</v>
          </cell>
          <cell r="T122">
            <v>0</v>
          </cell>
          <cell r="U122">
            <v>0</v>
          </cell>
          <cell r="V122" t="str">
            <v>X</v>
          </cell>
          <cell r="W122">
            <v>0</v>
          </cell>
          <cell r="X122">
            <v>0</v>
          </cell>
          <cell r="Y122" t="str">
            <v>X</v>
          </cell>
          <cell r="Z122">
            <v>30990117.710000001</v>
          </cell>
          <cell r="AA122">
            <v>82055.709999999992</v>
          </cell>
          <cell r="AB122">
            <v>37667.167830246064</v>
          </cell>
        </row>
        <row r="123">
          <cell r="C123">
            <v>8</v>
          </cell>
          <cell r="D123" t="str">
            <v>Sonstige Erträge</v>
          </cell>
          <cell r="E123">
            <v>1557031.85</v>
          </cell>
          <cell r="F123">
            <v>114188.2</v>
          </cell>
          <cell r="G123">
            <v>1263.5663317225424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8753.84</v>
          </cell>
          <cell r="O123">
            <v>948.44</v>
          </cell>
          <cell r="P123">
            <v>822.97246003964392</v>
          </cell>
          <cell r="Q123">
            <v>0</v>
          </cell>
          <cell r="R123">
            <v>0</v>
          </cell>
          <cell r="S123" t="str">
            <v>X</v>
          </cell>
          <cell r="T123">
            <v>0</v>
          </cell>
          <cell r="U123">
            <v>0</v>
          </cell>
          <cell r="V123" t="str">
            <v>X</v>
          </cell>
          <cell r="W123">
            <v>0</v>
          </cell>
          <cell r="X123">
            <v>0</v>
          </cell>
          <cell r="Y123" t="str">
            <v>X</v>
          </cell>
          <cell r="Z123">
            <v>1565785.6900000002</v>
          </cell>
          <cell r="AA123">
            <v>115136.64</v>
          </cell>
          <cell r="AB123">
            <v>1259.9369323266687</v>
          </cell>
        </row>
        <row r="124">
          <cell r="C124">
            <v>9</v>
          </cell>
          <cell r="D124" t="str">
            <v>Aufwendungen aus der Kapitalveranlagung und Zinsaufwendungen</v>
          </cell>
          <cell r="E124">
            <v>-51498150.560000002</v>
          </cell>
          <cell r="F124">
            <v>-9244107.1999999993</v>
          </cell>
          <cell r="G124">
            <v>457.09166332471784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-45826</v>
          </cell>
          <cell r="O124">
            <v>-88392.58</v>
          </cell>
          <cell r="P124">
            <v>-48.156281896059603</v>
          </cell>
          <cell r="Q124">
            <v>-223717.44</v>
          </cell>
          <cell r="R124">
            <v>-173207.67</v>
          </cell>
          <cell r="S124">
            <v>29.161393372475942</v>
          </cell>
          <cell r="T124">
            <v>0</v>
          </cell>
          <cell r="U124">
            <v>0</v>
          </cell>
          <cell r="V124" t="str">
            <v>X</v>
          </cell>
          <cell r="W124">
            <v>625199.38</v>
          </cell>
          <cell r="X124">
            <v>640257.98</v>
          </cell>
          <cell r="Y124">
            <v>-2.3519581903531983</v>
          </cell>
          <cell r="Z124">
            <v>-51142494.619999997</v>
          </cell>
          <cell r="AA124">
            <v>-8865449.4699999988</v>
          </cell>
          <cell r="AB124">
            <v>476.87424414365313</v>
          </cell>
        </row>
        <row r="125">
          <cell r="C125">
            <v>10</v>
          </cell>
          <cell r="D125" t="str">
            <v>Abschreibungen von Kapitalanlagen</v>
          </cell>
          <cell r="E125">
            <v>-35421054.700000003</v>
          </cell>
          <cell r="F125">
            <v>-5757028.8700000001</v>
          </cell>
          <cell r="G125">
            <v>515.2662336744545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-35422.949999999997</v>
          </cell>
          <cell r="O125">
            <v>-43623.31</v>
          </cell>
          <cell r="P125">
            <v>-18.798115044456743</v>
          </cell>
          <cell r="Q125">
            <v>-13511.42</v>
          </cell>
          <cell r="R125">
            <v>-13702.07</v>
          </cell>
          <cell r="S125">
            <v>-1.391395606649215</v>
          </cell>
          <cell r="T125">
            <v>0</v>
          </cell>
          <cell r="U125">
            <v>0</v>
          </cell>
          <cell r="V125" t="str">
            <v>X</v>
          </cell>
          <cell r="W125">
            <v>0</v>
          </cell>
          <cell r="X125">
            <v>0</v>
          </cell>
          <cell r="Y125" t="str">
            <v>X</v>
          </cell>
          <cell r="Z125">
            <v>-35469989.070000008</v>
          </cell>
          <cell r="AA125">
            <v>-5814354.25</v>
          </cell>
          <cell r="AB125">
            <v>510.04176121535778</v>
          </cell>
        </row>
        <row r="126">
          <cell r="C126">
            <v>50</v>
          </cell>
          <cell r="D126" t="str">
            <v>davon Wertminderungen von Kapitalanlagen</v>
          </cell>
          <cell r="E126">
            <v>-29671960.170000002</v>
          </cell>
          <cell r="F126">
            <v>0</v>
          </cell>
          <cell r="G126" t="str">
            <v>X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-4.8499999999999996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-29671960.170000002</v>
          </cell>
          <cell r="AA126">
            <v>-4.8499999999999996</v>
          </cell>
          <cell r="AB126">
            <v>611792893.19587636</v>
          </cell>
        </row>
        <row r="127">
          <cell r="C127">
            <v>11</v>
          </cell>
          <cell r="D127" t="str">
            <v>Währungsänderungen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31339.73</v>
          </cell>
          <cell r="O127">
            <v>24703.65</v>
          </cell>
          <cell r="P127">
            <v>26.862751050958057</v>
          </cell>
          <cell r="Q127">
            <v>-138573.92000000001</v>
          </cell>
          <cell r="R127">
            <v>-89658.09</v>
          </cell>
          <cell r="S127">
            <v>54.558188781402791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-107234.19000000002</v>
          </cell>
          <cell r="AA127">
            <v>-64954.439999999995</v>
          </cell>
          <cell r="AB127">
            <v>65.091393290435605</v>
          </cell>
        </row>
        <row r="128">
          <cell r="C128">
            <v>12</v>
          </cell>
          <cell r="D128" t="str">
            <v>Verluste aus Abgang von Kapitalanlagen</v>
          </cell>
          <cell r="E128">
            <v>-13525.11</v>
          </cell>
          <cell r="F128">
            <v>0</v>
          </cell>
          <cell r="G128" t="str">
            <v>X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-24525.16</v>
          </cell>
          <cell r="P128" t="str">
            <v>X</v>
          </cell>
          <cell r="Q128">
            <v>-45859.09</v>
          </cell>
          <cell r="R128">
            <v>0</v>
          </cell>
          <cell r="S128" t="str">
            <v>X</v>
          </cell>
          <cell r="T128">
            <v>0</v>
          </cell>
          <cell r="U128">
            <v>0</v>
          </cell>
          <cell r="V128" t="str">
            <v>X</v>
          </cell>
          <cell r="W128">
            <v>0</v>
          </cell>
          <cell r="X128">
            <v>0</v>
          </cell>
          <cell r="Y128" t="str">
            <v>X</v>
          </cell>
          <cell r="Z128">
            <v>-59384.2</v>
          </cell>
          <cell r="AA128">
            <v>-24525.16</v>
          </cell>
          <cell r="AB128">
            <v>142.13583112199876</v>
          </cell>
        </row>
        <row r="129">
          <cell r="C129">
            <v>13</v>
          </cell>
          <cell r="D129" t="str">
            <v>Zinsaufwendungen</v>
          </cell>
          <cell r="E129">
            <v>-1442575.61</v>
          </cell>
          <cell r="F129">
            <v>-1555730.24</v>
          </cell>
          <cell r="G129">
            <v>-7.2734094311877495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-2171.84</v>
          </cell>
          <cell r="O129">
            <v>-3215.61</v>
          </cell>
          <cell r="P129">
            <v>-32.459471142333797</v>
          </cell>
          <cell r="Q129">
            <v>-25773.01</v>
          </cell>
          <cell r="R129">
            <v>-43094.9</v>
          </cell>
          <cell r="S129">
            <v>-40.194756224054359</v>
          </cell>
          <cell r="T129">
            <v>0</v>
          </cell>
          <cell r="U129">
            <v>0</v>
          </cell>
          <cell r="V129" t="str">
            <v>X</v>
          </cell>
          <cell r="W129">
            <v>625199.38</v>
          </cell>
          <cell r="X129">
            <v>640257.98</v>
          </cell>
          <cell r="Y129">
            <v>-2.3519581903531983</v>
          </cell>
          <cell r="Z129">
            <v>-845321.08000000019</v>
          </cell>
          <cell r="AA129">
            <v>-961782.77</v>
          </cell>
          <cell r="AB129">
            <v>-12.108939111063489</v>
          </cell>
        </row>
        <row r="130">
          <cell r="C130">
            <v>14</v>
          </cell>
          <cell r="D130" t="str">
            <v>Übrige Aufwendungen</v>
          </cell>
          <cell r="E130">
            <v>-14620995.140000001</v>
          </cell>
          <cell r="F130">
            <v>-1931348.09</v>
          </cell>
          <cell r="G130">
            <v>657.03573145118548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-39570.94</v>
          </cell>
          <cell r="O130">
            <v>-41732.15</v>
          </cell>
          <cell r="P130">
            <v>-5.1787650528429481</v>
          </cell>
          <cell r="Q130">
            <v>0</v>
          </cell>
          <cell r="R130">
            <v>-26752.61</v>
          </cell>
          <cell r="S130" t="str">
            <v>X</v>
          </cell>
          <cell r="T130">
            <v>0</v>
          </cell>
          <cell r="U130">
            <v>0</v>
          </cell>
          <cell r="V130" t="str">
            <v>X</v>
          </cell>
          <cell r="W130">
            <v>0</v>
          </cell>
          <cell r="X130">
            <v>0</v>
          </cell>
          <cell r="Y130" t="str">
            <v>X</v>
          </cell>
          <cell r="Z130">
            <v>-14660566.08</v>
          </cell>
          <cell r="AA130">
            <v>-1999832.85</v>
          </cell>
          <cell r="AB130">
            <v>633.08957196097663</v>
          </cell>
        </row>
        <row r="131">
          <cell r="C131">
            <v>15</v>
          </cell>
          <cell r="D131" t="str">
            <v>Ergebnis aus Anteilen an at equity bewerteten Unternehmen</v>
          </cell>
          <cell r="E131">
            <v>0</v>
          </cell>
          <cell r="F131">
            <v>0</v>
          </cell>
          <cell r="G131" t="str">
            <v>X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0</v>
          </cell>
          <cell r="U131">
            <v>0</v>
          </cell>
          <cell r="V131" t="str">
            <v>X</v>
          </cell>
          <cell r="W131">
            <v>0</v>
          </cell>
          <cell r="X131">
            <v>0</v>
          </cell>
          <cell r="Y131" t="str">
            <v>X</v>
          </cell>
          <cell r="Z131">
            <v>0</v>
          </cell>
          <cell r="AA131">
            <v>0</v>
          </cell>
          <cell r="AB131" t="str">
            <v>X</v>
          </cell>
        </row>
        <row r="132">
          <cell r="C132">
            <v>16</v>
          </cell>
          <cell r="D132" t="str">
            <v>Sonstige Erträge</v>
          </cell>
          <cell r="E132">
            <v>57557.78</v>
          </cell>
          <cell r="F132">
            <v>35963.019999999997</v>
          </cell>
          <cell r="G132">
            <v>60.04712618684416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308517.26</v>
          </cell>
          <cell r="O132">
            <v>227882.73</v>
          </cell>
          <cell r="P132">
            <v>35.384221524816731</v>
          </cell>
          <cell r="Q132">
            <v>219.66</v>
          </cell>
          <cell r="R132">
            <v>518730.36</v>
          </cell>
          <cell r="S132">
            <v>-99.957654300396072</v>
          </cell>
          <cell r="T132">
            <v>0</v>
          </cell>
          <cell r="U132">
            <v>0</v>
          </cell>
          <cell r="V132" t="str">
            <v>X</v>
          </cell>
          <cell r="W132">
            <v>0</v>
          </cell>
          <cell r="X132">
            <v>0</v>
          </cell>
          <cell r="Y132" t="str">
            <v>X</v>
          </cell>
          <cell r="Z132">
            <v>366294.7</v>
          </cell>
          <cell r="AA132">
            <v>782576.11</v>
          </cell>
          <cell r="AB132">
            <v>-53.193728339087684</v>
          </cell>
        </row>
        <row r="133">
          <cell r="C133">
            <v>17</v>
          </cell>
          <cell r="D133" t="str">
            <v xml:space="preserve">    sonstige versicherungstechnische Erträge</v>
          </cell>
          <cell r="E133">
            <v>27080.76</v>
          </cell>
          <cell r="F133">
            <v>35963.019999999997</v>
          </cell>
          <cell r="G133">
            <v>-24.698315102569246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156446.84</v>
          </cell>
          <cell r="O133">
            <v>162617.38</v>
          </cell>
          <cell r="P133">
            <v>-3.7945144608774295</v>
          </cell>
          <cell r="Q133">
            <v>219.66</v>
          </cell>
          <cell r="R133">
            <v>497535.74</v>
          </cell>
          <cell r="S133">
            <v>-99.955850407852111</v>
          </cell>
          <cell r="T133">
            <v>0</v>
          </cell>
          <cell r="U133">
            <v>0</v>
          </cell>
          <cell r="V133" t="str">
            <v>X</v>
          </cell>
          <cell r="W133">
            <v>0</v>
          </cell>
          <cell r="X133">
            <v>0</v>
          </cell>
          <cell r="Y133" t="str">
            <v>X</v>
          </cell>
          <cell r="Z133">
            <v>183747.26</v>
          </cell>
          <cell r="AA133">
            <v>696116.14</v>
          </cell>
          <cell r="AB133">
            <v>-73.603936262704678</v>
          </cell>
        </row>
        <row r="134">
          <cell r="C134">
            <v>18</v>
          </cell>
          <cell r="D134" t="str">
            <v xml:space="preserve">    sonstige nicht versicherungstechnische Erträge</v>
          </cell>
          <cell r="E134">
            <v>30477.02</v>
          </cell>
          <cell r="F134">
            <v>0</v>
          </cell>
          <cell r="G134" t="str">
            <v>X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152070.42000000001</v>
          </cell>
          <cell r="O134">
            <v>65265.35</v>
          </cell>
          <cell r="P134">
            <v>133.003301139119</v>
          </cell>
          <cell r="Q134">
            <v>0</v>
          </cell>
          <cell r="R134">
            <v>21194.62</v>
          </cell>
          <cell r="S134" t="str">
            <v>X</v>
          </cell>
          <cell r="T134">
            <v>0</v>
          </cell>
          <cell r="U134">
            <v>0</v>
          </cell>
          <cell r="V134" t="str">
            <v>X</v>
          </cell>
          <cell r="W134">
            <v>0</v>
          </cell>
          <cell r="X134">
            <v>0</v>
          </cell>
          <cell r="Y134" t="str">
            <v>X</v>
          </cell>
          <cell r="Z134">
            <v>182547.44</v>
          </cell>
          <cell r="AA134">
            <v>86459.97</v>
          </cell>
          <cell r="AB134">
            <v>111.13521089586315</v>
          </cell>
        </row>
        <row r="135">
          <cell r="C135">
            <v>19</v>
          </cell>
          <cell r="D135" t="str">
            <v>Aufwendungen für Versicherungsfälle</v>
          </cell>
          <cell r="E135">
            <v>-295590418.10000002</v>
          </cell>
          <cell r="F135">
            <v>-278829741.24000001</v>
          </cell>
          <cell r="G135">
            <v>6.0110793007455587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-58095157.740000002</v>
          </cell>
          <cell r="O135">
            <v>-44764578.43</v>
          </cell>
          <cell r="P135">
            <v>29.779302693189692</v>
          </cell>
          <cell r="Q135">
            <v>-11259985.689999999</v>
          </cell>
          <cell r="R135">
            <v>-15993695.51</v>
          </cell>
          <cell r="S135">
            <v>-29.597348636781696</v>
          </cell>
          <cell r="T135">
            <v>0</v>
          </cell>
          <cell r="U135">
            <v>0</v>
          </cell>
          <cell r="V135" t="str">
            <v>X</v>
          </cell>
          <cell r="W135">
            <v>-11878698.390000001</v>
          </cell>
          <cell r="X135">
            <v>-152848.73000000001</v>
          </cell>
          <cell r="Y135">
            <v>7671.5388214216755</v>
          </cell>
          <cell r="Z135">
            <v>-376824259.92000002</v>
          </cell>
          <cell r="AA135">
            <v>-339740863.91000003</v>
          </cell>
          <cell r="AB135">
            <v>10.915200362775224</v>
          </cell>
        </row>
        <row r="136">
          <cell r="C136">
            <v>20</v>
          </cell>
          <cell r="D136" t="str">
            <v>Aufwendungen für Versicherungsfälle</v>
          </cell>
          <cell r="E136">
            <v>-199800366.30000001</v>
          </cell>
          <cell r="F136">
            <v>-181581903.72999999</v>
          </cell>
          <cell r="G136">
            <v>10.03319284342874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-59026269.109999999</v>
          </cell>
          <cell r="O136">
            <v>-44998265.420000002</v>
          </cell>
          <cell r="P136">
            <v>31.174543194202965</v>
          </cell>
          <cell r="Q136">
            <v>-10994360.32</v>
          </cell>
          <cell r="R136">
            <v>-15621358.75</v>
          </cell>
          <cell r="S136">
            <v>-29.619692525146057</v>
          </cell>
          <cell r="T136">
            <v>0</v>
          </cell>
          <cell r="U136">
            <v>0</v>
          </cell>
          <cell r="V136" t="str">
            <v>X</v>
          </cell>
          <cell r="W136">
            <v>-12326765.01</v>
          </cell>
          <cell r="X136">
            <v>-59531.11</v>
          </cell>
          <cell r="Y136">
            <v>20606.425615111159</v>
          </cell>
          <cell r="Z136">
            <v>-282147760.74000001</v>
          </cell>
          <cell r="AA136">
            <v>-242261059.00999999</v>
          </cell>
          <cell r="AB136">
            <v>16.464347135687873</v>
          </cell>
        </row>
        <row r="137">
          <cell r="C137">
            <v>21</v>
          </cell>
          <cell r="D137" t="str">
            <v>Veränd. der RST für noch nicht abgew. Versicherungsfälle</v>
          </cell>
          <cell r="E137">
            <v>-17315364</v>
          </cell>
          <cell r="F137">
            <v>-23934770</v>
          </cell>
          <cell r="G137">
            <v>-27.656025104899694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-437288.17</v>
          </cell>
          <cell r="O137">
            <v>-734797.31</v>
          </cell>
          <cell r="P137">
            <v>-40.488599502358014</v>
          </cell>
          <cell r="Q137">
            <v>-265625.37</v>
          </cell>
          <cell r="R137">
            <v>-372336.76</v>
          </cell>
          <cell r="S137">
            <v>-28.659912601699599</v>
          </cell>
          <cell r="T137">
            <v>0</v>
          </cell>
          <cell r="U137">
            <v>0</v>
          </cell>
          <cell r="V137" t="str">
            <v>X</v>
          </cell>
          <cell r="W137">
            <v>448066.62</v>
          </cell>
          <cell r="X137">
            <v>-93317.62</v>
          </cell>
          <cell r="Y137" t="str">
            <v>X</v>
          </cell>
          <cell r="Z137">
            <v>-17570210.920000002</v>
          </cell>
          <cell r="AA137">
            <v>-25135221.690000001</v>
          </cell>
          <cell r="AB137">
            <v>-30.097251034032947</v>
          </cell>
        </row>
        <row r="138">
          <cell r="C138">
            <v>22</v>
          </cell>
          <cell r="D138" t="str">
            <v>Veränderung der Deckungsrückstellung</v>
          </cell>
          <cell r="E138">
            <v>-65660956.210000001</v>
          </cell>
          <cell r="F138">
            <v>-60744033.850000001</v>
          </cell>
          <cell r="G138">
            <v>8.0944943039866999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1134782.1000000001</v>
          </cell>
          <cell r="O138">
            <v>827697.78</v>
          </cell>
          <cell r="P138">
            <v>37.101020133218185</v>
          </cell>
          <cell r="Q138">
            <v>0</v>
          </cell>
          <cell r="R138">
            <v>0</v>
          </cell>
          <cell r="S138" t="str">
            <v>X</v>
          </cell>
          <cell r="T138">
            <v>0</v>
          </cell>
          <cell r="U138">
            <v>0</v>
          </cell>
          <cell r="V138" t="str">
            <v>X</v>
          </cell>
          <cell r="W138">
            <v>0</v>
          </cell>
          <cell r="X138">
            <v>0</v>
          </cell>
          <cell r="Y138" t="str">
            <v>X</v>
          </cell>
          <cell r="Z138">
            <v>-64526174.109999999</v>
          </cell>
          <cell r="AA138">
            <v>-59916336.07</v>
          </cell>
          <cell r="AB138">
            <v>7.6937916140505491</v>
          </cell>
        </row>
        <row r="139">
          <cell r="C139">
            <v>23</v>
          </cell>
          <cell r="D139" t="str">
            <v>Aufw.f.d. Prämienrückerstattung</v>
          </cell>
          <cell r="E139">
            <v>-12813731.59</v>
          </cell>
          <cell r="F139">
            <v>-12569033.66</v>
          </cell>
          <cell r="G139">
            <v>1.9468316866612545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-39426.01</v>
          </cell>
          <cell r="O139">
            <v>-96629.25</v>
          </cell>
          <cell r="P139">
            <v>-59.198679488871122</v>
          </cell>
          <cell r="Q139">
            <v>0</v>
          </cell>
          <cell r="R139">
            <v>0</v>
          </cell>
          <cell r="S139" t="str">
            <v>X</v>
          </cell>
          <cell r="T139">
            <v>0</v>
          </cell>
          <cell r="U139">
            <v>0</v>
          </cell>
          <cell r="V139" t="str">
            <v>X</v>
          </cell>
          <cell r="W139">
            <v>0</v>
          </cell>
          <cell r="X139">
            <v>0</v>
          </cell>
          <cell r="Y139" t="str">
            <v>X</v>
          </cell>
          <cell r="Z139">
            <v>-12853157.6</v>
          </cell>
          <cell r="AA139">
            <v>-12665662.91</v>
          </cell>
          <cell r="AB139">
            <v>1.4803385447118345</v>
          </cell>
        </row>
        <row r="140">
          <cell r="C140">
            <v>24</v>
          </cell>
          <cell r="D140" t="str">
            <v>Veränd. sonst.vers.techn. Rückstellungen</v>
          </cell>
          <cell r="E140">
            <v>0</v>
          </cell>
          <cell r="F140">
            <v>0</v>
          </cell>
          <cell r="G140" t="str">
            <v>X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273043.45</v>
          </cell>
          <cell r="O140">
            <v>237415.77</v>
          </cell>
          <cell r="P140">
            <v>15.006450498212498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273043.45</v>
          </cell>
          <cell r="AA140">
            <v>237415.77</v>
          </cell>
          <cell r="AB140">
            <v>15.006450498212498</v>
          </cell>
        </row>
        <row r="141">
          <cell r="C141">
            <v>25</v>
          </cell>
          <cell r="D141" t="str">
            <v>Aufwendungen für Versicherungsabschluss und -verwaltung</v>
          </cell>
          <cell r="E141">
            <v>-47691568.579999998</v>
          </cell>
          <cell r="F141">
            <v>-50731425.469999999</v>
          </cell>
          <cell r="G141">
            <v>-5.9920588901993703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-14951655.119999999</v>
          </cell>
          <cell r="O141">
            <v>-12358168.99</v>
          </cell>
          <cell r="P141">
            <v>20.98600635821213</v>
          </cell>
          <cell r="Q141">
            <v>-2539589.19</v>
          </cell>
          <cell r="R141">
            <v>-3594944.32</v>
          </cell>
          <cell r="S141">
            <v>-29.356647448714867</v>
          </cell>
          <cell r="T141">
            <v>0</v>
          </cell>
          <cell r="U141">
            <v>0</v>
          </cell>
          <cell r="V141" t="str">
            <v>X</v>
          </cell>
          <cell r="W141">
            <v>-7157945.7300000004</v>
          </cell>
          <cell r="X141">
            <v>0</v>
          </cell>
          <cell r="Y141" t="str">
            <v>X</v>
          </cell>
          <cell r="Z141">
            <v>-72340758.61999999</v>
          </cell>
          <cell r="AA141">
            <v>-66684538.780000001</v>
          </cell>
          <cell r="AB141">
            <v>8.4820558760412279</v>
          </cell>
        </row>
        <row r="142">
          <cell r="C142">
            <v>26</v>
          </cell>
          <cell r="D142" t="str">
            <v>Aufwendungen f.d. Versicherungsabschluss</v>
          </cell>
          <cell r="E142">
            <v>-32420618.469999999</v>
          </cell>
          <cell r="F142">
            <v>-36151715.490000002</v>
          </cell>
          <cell r="G142">
            <v>-10.320663817549869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-11811494.85</v>
          </cell>
          <cell r="O142">
            <v>-9342762.1099999994</v>
          </cell>
          <cell r="P142">
            <v>26.424013701018879</v>
          </cell>
          <cell r="Q142">
            <v>-3866963.04</v>
          </cell>
          <cell r="R142">
            <v>-2757354.84</v>
          </cell>
          <cell r="S142">
            <v>40.241763007912333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-48099076.359999999</v>
          </cell>
          <cell r="AA142">
            <v>-48251832.439999998</v>
          </cell>
          <cell r="AB142">
            <v>-0.31658088879825685</v>
          </cell>
        </row>
        <row r="143">
          <cell r="C143">
            <v>27</v>
          </cell>
          <cell r="D143" t="str">
            <v>Provisionen</v>
          </cell>
          <cell r="E143">
            <v>-8541575.7599999998</v>
          </cell>
          <cell r="F143">
            <v>-9803780.0500000007</v>
          </cell>
          <cell r="G143">
            <v>-12.874669602568256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-9361364.75</v>
          </cell>
          <cell r="O143">
            <v>-7171537.1600000001</v>
          </cell>
          <cell r="P143">
            <v>30.534982126481779</v>
          </cell>
          <cell r="Q143">
            <v>-1432855.72</v>
          </cell>
          <cell r="R143">
            <v>-1155113.48</v>
          </cell>
          <cell r="S143">
            <v>24.044584779670309</v>
          </cell>
          <cell r="T143">
            <v>0</v>
          </cell>
          <cell r="U143">
            <v>0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-19335796.229999997</v>
          </cell>
          <cell r="AA143">
            <v>-18130430.690000001</v>
          </cell>
          <cell r="AB143">
            <v>6.6483006422170865</v>
          </cell>
        </row>
        <row r="144">
          <cell r="C144">
            <v>28</v>
          </cell>
          <cell r="D144" t="str">
            <v>Sonstige Aufwendungen Vers.abschluss</v>
          </cell>
          <cell r="E144">
            <v>-23879042.710000001</v>
          </cell>
          <cell r="F144">
            <v>-26347935.440000001</v>
          </cell>
          <cell r="G144">
            <v>-9.3703460585069624</v>
          </cell>
          <cell r="H144">
            <v>0</v>
          </cell>
          <cell r="I144">
            <v>0</v>
          </cell>
          <cell r="J144" t="str">
            <v>X</v>
          </cell>
          <cell r="K144">
            <v>0</v>
          </cell>
          <cell r="L144">
            <v>0</v>
          </cell>
          <cell r="M144" t="str">
            <v>X</v>
          </cell>
          <cell r="N144">
            <v>-2450130.1</v>
          </cell>
          <cell r="O144">
            <v>-2171224.9500000002</v>
          </cell>
          <cell r="P144">
            <v>12.845520681769983</v>
          </cell>
          <cell r="Q144">
            <v>-2434107.3199999998</v>
          </cell>
          <cell r="R144">
            <v>-1602241.36</v>
          </cell>
          <cell r="S144">
            <v>51.918891920253493</v>
          </cell>
          <cell r="T144">
            <v>0</v>
          </cell>
          <cell r="U144">
            <v>0</v>
          </cell>
          <cell r="V144" t="str">
            <v>X</v>
          </cell>
          <cell r="W144">
            <v>0</v>
          </cell>
          <cell r="X144">
            <v>0</v>
          </cell>
          <cell r="Y144" t="str">
            <v>X</v>
          </cell>
          <cell r="Z144">
            <v>-28763280.130000003</v>
          </cell>
          <cell r="AA144">
            <v>-30121401.75</v>
          </cell>
          <cell r="AB144">
            <v>-4.5088260874180497</v>
          </cell>
        </row>
        <row r="145">
          <cell r="C145">
            <v>29</v>
          </cell>
          <cell r="D145" t="str">
            <v>Anteilige Personalaufwendungen</v>
          </cell>
          <cell r="E145">
            <v>-15236777.390000001</v>
          </cell>
          <cell r="F145">
            <v>-16316462.42</v>
          </cell>
          <cell r="G145">
            <v>-6.6171514523673309</v>
          </cell>
          <cell r="H145">
            <v>0</v>
          </cell>
          <cell r="I145">
            <v>0</v>
          </cell>
          <cell r="J145" t="str">
            <v>X</v>
          </cell>
          <cell r="K145">
            <v>0</v>
          </cell>
          <cell r="L145">
            <v>0</v>
          </cell>
          <cell r="M145" t="str">
            <v>X</v>
          </cell>
          <cell r="N145">
            <v>-1836405.12</v>
          </cell>
          <cell r="O145">
            <v>-1746996.46</v>
          </cell>
          <cell r="P145">
            <v>5.1178500957008266</v>
          </cell>
          <cell r="Q145">
            <v>-1629739.29</v>
          </cell>
          <cell r="R145">
            <v>-1041371.62</v>
          </cell>
          <cell r="S145">
            <v>56.499299452773656</v>
          </cell>
          <cell r="T145">
            <v>0</v>
          </cell>
          <cell r="U145">
            <v>0</v>
          </cell>
          <cell r="V145" t="str">
            <v>X</v>
          </cell>
          <cell r="W145">
            <v>0</v>
          </cell>
          <cell r="X145">
            <v>0</v>
          </cell>
          <cell r="Y145" t="str">
            <v>X</v>
          </cell>
          <cell r="Z145">
            <v>-18702921.800000001</v>
          </cell>
          <cell r="AA145">
            <v>-19104830.5</v>
          </cell>
          <cell r="AB145">
            <v>-2.103701993064</v>
          </cell>
        </row>
        <row r="146">
          <cell r="C146">
            <v>30</v>
          </cell>
          <cell r="D146" t="str">
            <v>Anteilige Sachaufwendungen</v>
          </cell>
          <cell r="E146">
            <v>-8642265.3200000003</v>
          </cell>
          <cell r="F146">
            <v>-10031473.02</v>
          </cell>
          <cell r="G146">
            <v>-13.848491614644242</v>
          </cell>
          <cell r="H146">
            <v>0</v>
          </cell>
          <cell r="I146">
            <v>0</v>
          </cell>
          <cell r="J146" t="str">
            <v>X</v>
          </cell>
          <cell r="K146">
            <v>0</v>
          </cell>
          <cell r="L146">
            <v>0</v>
          </cell>
          <cell r="M146" t="str">
            <v>X</v>
          </cell>
          <cell r="N146">
            <v>-613724.98</v>
          </cell>
          <cell r="O146">
            <v>-424228.49</v>
          </cell>
          <cell r="P146">
            <v>44.668496922495706</v>
          </cell>
          <cell r="Q146">
            <v>-804368.03</v>
          </cell>
          <cell r="R146">
            <v>-560869.74</v>
          </cell>
          <cell r="S146">
            <v>43.414410269307815</v>
          </cell>
          <cell r="T146">
            <v>0</v>
          </cell>
          <cell r="U146">
            <v>0</v>
          </cell>
          <cell r="V146" t="str">
            <v>X</v>
          </cell>
          <cell r="W146">
            <v>0</v>
          </cell>
          <cell r="X146">
            <v>0</v>
          </cell>
          <cell r="Y146" t="str">
            <v>X</v>
          </cell>
          <cell r="Z146">
            <v>-10060358.33</v>
          </cell>
          <cell r="AA146">
            <v>-11016571.25</v>
          </cell>
          <cell r="AB146">
            <v>-8.6797688527635142</v>
          </cell>
        </row>
        <row r="147">
          <cell r="C147">
            <v>31</v>
          </cell>
          <cell r="D147" t="str">
            <v>Sonst. Aufwendungen für den Vers.betrieb</v>
          </cell>
          <cell r="E147">
            <v>-20032920.73</v>
          </cell>
          <cell r="F147">
            <v>-14579709.98</v>
          </cell>
          <cell r="G147">
            <v>37.402738171613478</v>
          </cell>
          <cell r="H147">
            <v>0</v>
          </cell>
          <cell r="I147">
            <v>0</v>
          </cell>
          <cell r="J147" t="str">
            <v>X</v>
          </cell>
          <cell r="K147">
            <v>0</v>
          </cell>
          <cell r="L147">
            <v>0</v>
          </cell>
          <cell r="M147" t="str">
            <v>X</v>
          </cell>
          <cell r="N147">
            <v>-3399782.62</v>
          </cell>
          <cell r="O147">
            <v>-3163795.17</v>
          </cell>
          <cell r="P147">
            <v>7.4589989970810899</v>
          </cell>
          <cell r="Q147">
            <v>-1081426.99</v>
          </cell>
          <cell r="R147">
            <v>-837589.48</v>
          </cell>
          <cell r="S147">
            <v>29.111816208579899</v>
          </cell>
          <cell r="T147">
            <v>0</v>
          </cell>
          <cell r="U147">
            <v>0</v>
          </cell>
          <cell r="V147" t="str">
            <v>X</v>
          </cell>
          <cell r="W147">
            <v>0</v>
          </cell>
          <cell r="X147">
            <v>0</v>
          </cell>
          <cell r="Y147" t="str">
            <v>X</v>
          </cell>
          <cell r="Z147">
            <v>-24514130.34</v>
          </cell>
          <cell r="AA147">
            <v>-18581094.629999999</v>
          </cell>
          <cell r="AB147">
            <v>31.930496174433397</v>
          </cell>
        </row>
        <row r="148">
          <cell r="C148">
            <v>32</v>
          </cell>
          <cell r="D148" t="str">
            <v>Anteilige Personalaufwendungen</v>
          </cell>
          <cell r="E148">
            <v>-8973715.9600000009</v>
          </cell>
          <cell r="F148">
            <v>-7103198.75</v>
          </cell>
          <cell r="G148">
            <v>26.333448856404317</v>
          </cell>
          <cell r="H148">
            <v>0</v>
          </cell>
          <cell r="I148">
            <v>0</v>
          </cell>
          <cell r="J148" t="str">
            <v>X</v>
          </cell>
          <cell r="K148">
            <v>0</v>
          </cell>
          <cell r="L148">
            <v>0</v>
          </cell>
          <cell r="M148" t="str">
            <v>X</v>
          </cell>
          <cell r="N148">
            <v>-2060602.99</v>
          </cell>
          <cell r="O148">
            <v>-1806897.06</v>
          </cell>
          <cell r="P148">
            <v>14.040973092291154</v>
          </cell>
          <cell r="Q148">
            <v>-936171.77</v>
          </cell>
          <cell r="R148">
            <v>-728719.26</v>
          </cell>
          <cell r="S148">
            <v>28.468097577110839</v>
          </cell>
          <cell r="T148">
            <v>0</v>
          </cell>
          <cell r="U148">
            <v>0</v>
          </cell>
          <cell r="V148" t="str">
            <v>X</v>
          </cell>
          <cell r="W148">
            <v>0</v>
          </cell>
          <cell r="X148">
            <v>0</v>
          </cell>
          <cell r="Y148" t="str">
            <v>X</v>
          </cell>
          <cell r="Z148">
            <v>-11970490.720000001</v>
          </cell>
          <cell r="AA148">
            <v>-9638815.0700000003</v>
          </cell>
          <cell r="AB148">
            <v>24.19048018938701</v>
          </cell>
        </row>
        <row r="149">
          <cell r="C149">
            <v>33</v>
          </cell>
          <cell r="D149" t="str">
            <v>Anteilige Sachaufwendungen</v>
          </cell>
          <cell r="E149">
            <v>-11059204.77</v>
          </cell>
          <cell r="F149">
            <v>-7476511.2300000004</v>
          </cell>
          <cell r="G149">
            <v>47.919322659801566</v>
          </cell>
          <cell r="H149">
            <v>0</v>
          </cell>
          <cell r="I149">
            <v>0</v>
          </cell>
          <cell r="J149" t="str">
            <v>X</v>
          </cell>
          <cell r="K149">
            <v>0</v>
          </cell>
          <cell r="L149">
            <v>0</v>
          </cell>
          <cell r="M149" t="str">
            <v>X</v>
          </cell>
          <cell r="N149">
            <v>-1339179.6299999999</v>
          </cell>
          <cell r="O149">
            <v>-1356898.11</v>
          </cell>
          <cell r="P149">
            <v>-1.3058076998869295</v>
          </cell>
          <cell r="Q149">
            <v>-145255.22</v>
          </cell>
          <cell r="R149">
            <v>-108870.22</v>
          </cell>
          <cell r="S149">
            <v>33.4205258334189</v>
          </cell>
          <cell r="T149">
            <v>0</v>
          </cell>
          <cell r="U149">
            <v>0</v>
          </cell>
          <cell r="V149" t="str">
            <v>X</v>
          </cell>
          <cell r="W149">
            <v>0</v>
          </cell>
          <cell r="X149">
            <v>0</v>
          </cell>
          <cell r="Y149" t="str">
            <v>X</v>
          </cell>
          <cell r="Z149">
            <v>-12543639.619999999</v>
          </cell>
          <cell r="AA149">
            <v>-8942279.5600000005</v>
          </cell>
          <cell r="AB149">
            <v>40.273400488499142</v>
          </cell>
        </row>
        <row r="150">
          <cell r="C150">
            <v>34</v>
          </cell>
          <cell r="D150" t="str">
            <v>Rückvers.prov. u. Gew.ant. aus RV</v>
          </cell>
          <cell r="E150">
            <v>4761970.62</v>
          </cell>
          <cell r="F150">
            <v>0</v>
          </cell>
          <cell r="G150" t="str">
            <v>X</v>
          </cell>
          <cell r="H150">
            <v>0</v>
          </cell>
          <cell r="I150">
            <v>0</v>
          </cell>
          <cell r="J150" t="str">
            <v>X</v>
          </cell>
          <cell r="K150">
            <v>0</v>
          </cell>
          <cell r="L150">
            <v>0</v>
          </cell>
          <cell r="M150" t="str">
            <v>X</v>
          </cell>
          <cell r="N150">
            <v>259622.35</v>
          </cell>
          <cell r="O150">
            <v>148388.29</v>
          </cell>
          <cell r="P150">
            <v>74.961481124959377</v>
          </cell>
          <cell r="Q150">
            <v>2408800.84</v>
          </cell>
          <cell r="R150">
            <v>0</v>
          </cell>
          <cell r="S150" t="str">
            <v>X</v>
          </cell>
          <cell r="T150">
            <v>0</v>
          </cell>
          <cell r="U150">
            <v>0</v>
          </cell>
          <cell r="V150" t="str">
            <v>X</v>
          </cell>
          <cell r="W150">
            <v>-7157945.7300000004</v>
          </cell>
          <cell r="X150">
            <v>0</v>
          </cell>
          <cell r="Y150" t="str">
            <v>X</v>
          </cell>
          <cell r="Z150">
            <v>272448.07999999914</v>
          </cell>
          <cell r="AA150">
            <v>148388.29</v>
          </cell>
          <cell r="AB150">
            <v>83.604838360223127</v>
          </cell>
        </row>
        <row r="151">
          <cell r="C151">
            <v>35</v>
          </cell>
          <cell r="D151" t="str">
            <v>Sonstige Aufwendungen</v>
          </cell>
          <cell r="E151">
            <v>1631182.54</v>
          </cell>
          <cell r="F151">
            <v>684489.82</v>
          </cell>
          <cell r="G151">
            <v>138.30632572446441</v>
          </cell>
          <cell r="H151">
            <v>0</v>
          </cell>
          <cell r="I151">
            <v>0</v>
          </cell>
          <cell r="J151" t="str">
            <v>X</v>
          </cell>
          <cell r="K151">
            <v>0</v>
          </cell>
          <cell r="L151">
            <v>0</v>
          </cell>
          <cell r="M151" t="str">
            <v>X</v>
          </cell>
          <cell r="N151">
            <v>-858294.24</v>
          </cell>
          <cell r="O151">
            <v>-567444.85</v>
          </cell>
          <cell r="P151">
            <v>51.25597491985345</v>
          </cell>
          <cell r="Q151">
            <v>-410916.67</v>
          </cell>
          <cell r="R151">
            <v>-798259.85</v>
          </cell>
          <cell r="S151">
            <v>-48.523445091219351</v>
          </cell>
          <cell r="T151">
            <v>0</v>
          </cell>
          <cell r="U151">
            <v>0</v>
          </cell>
          <cell r="V151" t="str">
            <v>X</v>
          </cell>
          <cell r="W151">
            <v>-1644517.13</v>
          </cell>
          <cell r="X151">
            <v>-773890.62</v>
          </cell>
          <cell r="Y151">
            <v>112.49994346746313</v>
          </cell>
          <cell r="Z151">
            <v>-1282545.4999999998</v>
          </cell>
          <cell r="AA151">
            <v>-1455105.5</v>
          </cell>
          <cell r="AB151">
            <v>-11.858933939841487</v>
          </cell>
        </row>
        <row r="152">
          <cell r="C152">
            <v>36</v>
          </cell>
          <cell r="D152" t="str">
            <v xml:space="preserve">    sonstige versicherungstechnische Aufwendungen</v>
          </cell>
          <cell r="E152">
            <v>-33632.720000000001</v>
          </cell>
          <cell r="F152">
            <v>-24371.79</v>
          </cell>
          <cell r="G152">
            <v>37.998563092821655</v>
          </cell>
          <cell r="H152">
            <v>0</v>
          </cell>
          <cell r="I152">
            <v>0</v>
          </cell>
          <cell r="J152" t="str">
            <v>X</v>
          </cell>
          <cell r="K152">
            <v>0</v>
          </cell>
          <cell r="L152">
            <v>0</v>
          </cell>
          <cell r="M152" t="str">
            <v>X</v>
          </cell>
          <cell r="N152">
            <v>-805457.51</v>
          </cell>
          <cell r="O152">
            <v>-498962.56</v>
          </cell>
          <cell r="P152">
            <v>61.426442497008196</v>
          </cell>
          <cell r="Q152">
            <v>-402750.22</v>
          </cell>
          <cell r="R152">
            <v>-783602.27</v>
          </cell>
          <cell r="S152">
            <v>-48.602724185574409</v>
          </cell>
          <cell r="T152">
            <v>0</v>
          </cell>
          <cell r="U152">
            <v>0</v>
          </cell>
          <cell r="V152" t="str">
            <v>X</v>
          </cell>
          <cell r="W152">
            <v>0</v>
          </cell>
          <cell r="X152">
            <v>0</v>
          </cell>
          <cell r="Y152" t="str">
            <v>X</v>
          </cell>
          <cell r="Z152">
            <v>-1241840.45</v>
          </cell>
          <cell r="AA152">
            <v>-1306936.6200000001</v>
          </cell>
          <cell r="AB152">
            <v>-4.9808207225841006</v>
          </cell>
        </row>
        <row r="153">
          <cell r="C153">
            <v>37</v>
          </cell>
          <cell r="D153" t="str">
            <v xml:space="preserve">    sonstige nicht versicherungstechnische Aufwendungen</v>
          </cell>
          <cell r="E153">
            <v>1664815.26</v>
          </cell>
          <cell r="F153">
            <v>708861.61</v>
          </cell>
          <cell r="G153">
            <v>134.85758524855083</v>
          </cell>
          <cell r="H153">
            <v>0</v>
          </cell>
          <cell r="I153">
            <v>0</v>
          </cell>
          <cell r="J153" t="str">
            <v>X</v>
          </cell>
          <cell r="K153">
            <v>0</v>
          </cell>
          <cell r="L153">
            <v>0</v>
          </cell>
          <cell r="M153" t="str">
            <v>X</v>
          </cell>
          <cell r="N153">
            <v>-52836.73</v>
          </cell>
          <cell r="O153">
            <v>-68482.289999999994</v>
          </cell>
          <cell r="P153">
            <v>-22.846140221070279</v>
          </cell>
          <cell r="Q153">
            <v>-8166.45</v>
          </cell>
          <cell r="R153">
            <v>-14657.58</v>
          </cell>
          <cell r="S153">
            <v>-44.285141203391007</v>
          </cell>
          <cell r="T153">
            <v>0</v>
          </cell>
          <cell r="U153">
            <v>0</v>
          </cell>
          <cell r="V153" t="str">
            <v>X</v>
          </cell>
          <cell r="W153">
            <v>-1644517.13</v>
          </cell>
          <cell r="X153">
            <v>-773890.62</v>
          </cell>
          <cell r="Y153">
            <v>112.49994346746313</v>
          </cell>
          <cell r="Z153">
            <v>-40705.049999999814</v>
          </cell>
          <cell r="AA153">
            <v>-148168.88</v>
          </cell>
          <cell r="AB153">
            <v>-72.52793569067957</v>
          </cell>
        </row>
        <row r="154">
          <cell r="C154">
            <v>38</v>
          </cell>
          <cell r="D154" t="str">
            <v>Operatives Gruppenergebnis</v>
          </cell>
          <cell r="E154">
            <v>13481462.98</v>
          </cell>
          <cell r="F154">
            <v>27784753.52</v>
          </cell>
          <cell r="G154">
            <v>-51.478918212120242</v>
          </cell>
          <cell r="H154">
            <v>0</v>
          </cell>
          <cell r="I154">
            <v>0</v>
          </cell>
          <cell r="J154" t="str">
            <v>X</v>
          </cell>
          <cell r="K154">
            <v>0</v>
          </cell>
          <cell r="L154">
            <v>0</v>
          </cell>
          <cell r="M154" t="str">
            <v>X</v>
          </cell>
          <cell r="N154">
            <v>1398799.85</v>
          </cell>
          <cell r="O154">
            <v>2176707.6800000002</v>
          </cell>
          <cell r="P154">
            <v>-35.737818042705669</v>
          </cell>
          <cell r="Q154">
            <v>-570739.76</v>
          </cell>
          <cell r="R154">
            <v>-652911.78</v>
          </cell>
          <cell r="S154">
            <v>-12.585470582258452</v>
          </cell>
          <cell r="T154">
            <v>0</v>
          </cell>
          <cell r="U154">
            <v>0</v>
          </cell>
          <cell r="V154" t="str">
            <v>X</v>
          </cell>
          <cell r="W154">
            <v>1246493.02</v>
          </cell>
          <cell r="X154">
            <v>12820896.449999999</v>
          </cell>
          <cell r="Y154">
            <v>-90.27764536698993</v>
          </cell>
          <cell r="Z154">
            <v>15556016.09</v>
          </cell>
          <cell r="AA154">
            <v>42129445.869999997</v>
          </cell>
          <cell r="AB154">
            <v>-63.075668884889602</v>
          </cell>
        </row>
        <row r="155">
          <cell r="C155">
            <v>39</v>
          </cell>
          <cell r="D155" t="str">
            <v>Ergebnis vollkonsolidierte Gemeinnützige Gesellschaften</v>
          </cell>
          <cell r="E155">
            <v>0</v>
          </cell>
          <cell r="F155">
            <v>0</v>
          </cell>
          <cell r="G155" t="str">
            <v>X</v>
          </cell>
          <cell r="H155">
            <v>0</v>
          </cell>
          <cell r="I155">
            <v>0</v>
          </cell>
          <cell r="J155" t="str">
            <v>X</v>
          </cell>
          <cell r="K155">
            <v>0</v>
          </cell>
          <cell r="L155">
            <v>0</v>
          </cell>
          <cell r="M155" t="str">
            <v>X</v>
          </cell>
          <cell r="N155">
            <v>0</v>
          </cell>
          <cell r="O155">
            <v>0</v>
          </cell>
          <cell r="P155" t="str">
            <v>X</v>
          </cell>
          <cell r="Q155">
            <v>0</v>
          </cell>
          <cell r="R155">
            <v>0</v>
          </cell>
          <cell r="S155" t="str">
            <v>X</v>
          </cell>
          <cell r="T155">
            <v>0</v>
          </cell>
          <cell r="U155">
            <v>0</v>
          </cell>
          <cell r="V155" t="str">
            <v>X</v>
          </cell>
          <cell r="W155">
            <v>0</v>
          </cell>
          <cell r="X155">
            <v>0</v>
          </cell>
          <cell r="Y155" t="str">
            <v>X</v>
          </cell>
          <cell r="Z155">
            <v>0</v>
          </cell>
          <cell r="AA155">
            <v>0</v>
          </cell>
          <cell r="AB155" t="str">
            <v>X</v>
          </cell>
        </row>
        <row r="156">
          <cell r="C156">
            <v>40</v>
          </cell>
          <cell r="D156" t="str">
            <v>Wertminderungen Geschäfts- oder Firmenwerte</v>
          </cell>
          <cell r="E156">
            <v>0</v>
          </cell>
          <cell r="F156">
            <v>0</v>
          </cell>
          <cell r="G156" t="str">
            <v>X</v>
          </cell>
          <cell r="H156">
            <v>0</v>
          </cell>
          <cell r="I156">
            <v>0</v>
          </cell>
          <cell r="J156" t="str">
            <v>X</v>
          </cell>
          <cell r="K156">
            <v>0</v>
          </cell>
          <cell r="L156">
            <v>0</v>
          </cell>
          <cell r="M156" t="str">
            <v>X</v>
          </cell>
          <cell r="N156">
            <v>0</v>
          </cell>
          <cell r="O156">
            <v>0</v>
          </cell>
          <cell r="P156" t="str">
            <v>X</v>
          </cell>
          <cell r="Q156">
            <v>0</v>
          </cell>
          <cell r="R156">
            <v>0</v>
          </cell>
          <cell r="S156" t="str">
            <v>X</v>
          </cell>
          <cell r="T156">
            <v>0</v>
          </cell>
          <cell r="U156">
            <v>0</v>
          </cell>
          <cell r="V156" t="str">
            <v>X</v>
          </cell>
          <cell r="W156">
            <v>0</v>
          </cell>
          <cell r="X156">
            <v>0</v>
          </cell>
          <cell r="Y156" t="str">
            <v>X</v>
          </cell>
          <cell r="Z156">
            <v>0</v>
          </cell>
          <cell r="AA156">
            <v>0</v>
          </cell>
          <cell r="AB156" t="str">
            <v>X</v>
          </cell>
        </row>
        <row r="157">
          <cell r="C157">
            <v>41</v>
          </cell>
          <cell r="D157" t="str">
            <v>Wertminderungen Immaterielle Vermögenswerte exkl. Geschäfts- oder Firmenwerte</v>
          </cell>
          <cell r="E157">
            <v>0</v>
          </cell>
          <cell r="F157">
            <v>0</v>
          </cell>
          <cell r="G157" t="str">
            <v>X</v>
          </cell>
          <cell r="H157">
            <v>0</v>
          </cell>
          <cell r="I157">
            <v>0</v>
          </cell>
          <cell r="J157" t="str">
            <v>X</v>
          </cell>
          <cell r="K157">
            <v>0</v>
          </cell>
          <cell r="L157">
            <v>0</v>
          </cell>
          <cell r="M157" t="str">
            <v>X</v>
          </cell>
          <cell r="N157">
            <v>0</v>
          </cell>
          <cell r="O157">
            <v>0</v>
          </cell>
          <cell r="P157" t="str">
            <v>X</v>
          </cell>
          <cell r="Q157">
            <v>0</v>
          </cell>
          <cell r="R157">
            <v>0</v>
          </cell>
          <cell r="S157" t="str">
            <v>X</v>
          </cell>
          <cell r="T157">
            <v>0</v>
          </cell>
          <cell r="U157">
            <v>0</v>
          </cell>
          <cell r="V157" t="str">
            <v>X</v>
          </cell>
          <cell r="W157">
            <v>0</v>
          </cell>
          <cell r="X157">
            <v>0</v>
          </cell>
          <cell r="Y157" t="str">
            <v>X</v>
          </cell>
          <cell r="Z157">
            <v>0</v>
          </cell>
          <cell r="AA157">
            <v>0</v>
          </cell>
          <cell r="AB157" t="str">
            <v>X</v>
          </cell>
        </row>
        <row r="158">
          <cell r="C158">
            <v>42</v>
          </cell>
          <cell r="D158" t="str">
            <v>Rückführung Wertminderungen Immaterielle Vermögenswerte exkl. Geschäfts- oder Firmenwerte</v>
          </cell>
          <cell r="E158">
            <v>0</v>
          </cell>
          <cell r="F158">
            <v>0</v>
          </cell>
          <cell r="G158" t="str">
            <v>X</v>
          </cell>
          <cell r="H158">
            <v>0</v>
          </cell>
          <cell r="I158">
            <v>0</v>
          </cell>
          <cell r="J158" t="str">
            <v>X</v>
          </cell>
          <cell r="K158">
            <v>0</v>
          </cell>
          <cell r="L158">
            <v>0</v>
          </cell>
          <cell r="M158" t="str">
            <v>X</v>
          </cell>
          <cell r="N158">
            <v>0</v>
          </cell>
          <cell r="O158">
            <v>0</v>
          </cell>
          <cell r="P158" t="str">
            <v>X</v>
          </cell>
          <cell r="Q158">
            <v>0</v>
          </cell>
          <cell r="R158">
            <v>0</v>
          </cell>
          <cell r="S158" t="str">
            <v>X</v>
          </cell>
          <cell r="T158">
            <v>0</v>
          </cell>
          <cell r="U158">
            <v>0</v>
          </cell>
          <cell r="V158" t="str">
            <v>X</v>
          </cell>
          <cell r="W158">
            <v>0</v>
          </cell>
          <cell r="X158">
            <v>0</v>
          </cell>
          <cell r="Y158" t="str">
            <v>X</v>
          </cell>
          <cell r="Z158">
            <v>0</v>
          </cell>
          <cell r="AA158">
            <v>0</v>
          </cell>
          <cell r="AB158" t="str">
            <v>X</v>
          </cell>
        </row>
        <row r="159">
          <cell r="C159">
            <v>43</v>
          </cell>
          <cell r="D159" t="str">
            <v>Ergebnis vor Steuern</v>
          </cell>
          <cell r="E159">
            <v>13481462.98</v>
          </cell>
          <cell r="F159">
            <v>27784753.52</v>
          </cell>
          <cell r="G159">
            <v>-51.478918212120242</v>
          </cell>
          <cell r="H159">
            <v>0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1398799.85</v>
          </cell>
          <cell r="O159">
            <v>2176707.6800000002</v>
          </cell>
          <cell r="P159">
            <v>-35.737818042705669</v>
          </cell>
          <cell r="Q159">
            <v>-570739.76</v>
          </cell>
          <cell r="R159">
            <v>-652911.78</v>
          </cell>
          <cell r="S159">
            <v>-12.585470582258452</v>
          </cell>
          <cell r="T159">
            <v>0</v>
          </cell>
          <cell r="U159">
            <v>0</v>
          </cell>
          <cell r="V159" t="str">
            <v>X</v>
          </cell>
          <cell r="W159">
            <v>1246493.02</v>
          </cell>
          <cell r="X159">
            <v>12820896.449999999</v>
          </cell>
          <cell r="Y159">
            <v>-90.27764536698993</v>
          </cell>
          <cell r="Z159">
            <v>15556016.09</v>
          </cell>
          <cell r="AA159">
            <v>42129445.869999997</v>
          </cell>
          <cell r="AB159">
            <v>-63.075668884889602</v>
          </cell>
        </row>
        <row r="160">
          <cell r="C160">
            <v>44</v>
          </cell>
          <cell r="D160" t="str">
            <v>Steuern</v>
          </cell>
          <cell r="E160">
            <v>-3681544.83</v>
          </cell>
          <cell r="F160">
            <v>-6108353.1399999997</v>
          </cell>
          <cell r="G160">
            <v>-39.729338733025507</v>
          </cell>
          <cell r="H160">
            <v>0</v>
          </cell>
          <cell r="I160">
            <v>0</v>
          </cell>
          <cell r="J160" t="str">
            <v>X</v>
          </cell>
          <cell r="K160">
            <v>0</v>
          </cell>
          <cell r="L160">
            <v>0</v>
          </cell>
          <cell r="M160" t="str">
            <v>X</v>
          </cell>
          <cell r="N160">
            <v>-86206.67</v>
          </cell>
          <cell r="O160">
            <v>-166018.81</v>
          </cell>
          <cell r="P160">
            <v>-48.074154970753014</v>
          </cell>
          <cell r="Q160">
            <v>39419.370000000003</v>
          </cell>
          <cell r="R160">
            <v>1554.26</v>
          </cell>
          <cell r="S160">
            <v>2436.2146616396226</v>
          </cell>
          <cell r="T160">
            <v>0</v>
          </cell>
          <cell r="U160">
            <v>0</v>
          </cell>
          <cell r="V160" t="str">
            <v>X</v>
          </cell>
          <cell r="W160">
            <v>0</v>
          </cell>
          <cell r="X160">
            <v>0</v>
          </cell>
          <cell r="Y160" t="str">
            <v>X</v>
          </cell>
          <cell r="Z160">
            <v>-3728332.13</v>
          </cell>
          <cell r="AA160">
            <v>-6272817.6899999995</v>
          </cell>
          <cell r="AB160">
            <v>-40.563677851762968</v>
          </cell>
        </row>
        <row r="161">
          <cell r="C161">
            <v>45</v>
          </cell>
          <cell r="D161" t="str">
            <v>Jahresüberschuss vor Minderheiten</v>
          </cell>
          <cell r="E161">
            <v>9799918.1500000004</v>
          </cell>
          <cell r="F161">
            <v>21676400.379999999</v>
          </cell>
          <cell r="G161">
            <v>-54.789919090800623</v>
          </cell>
          <cell r="H161">
            <v>0</v>
          </cell>
          <cell r="I161">
            <v>0</v>
          </cell>
          <cell r="J161" t="str">
            <v>X</v>
          </cell>
          <cell r="K161">
            <v>0</v>
          </cell>
          <cell r="L161">
            <v>0</v>
          </cell>
          <cell r="M161" t="str">
            <v>X</v>
          </cell>
          <cell r="N161">
            <v>1312593.1800000002</v>
          </cell>
          <cell r="O161">
            <v>2010688.87</v>
          </cell>
          <cell r="P161">
            <v>-34.719229832907963</v>
          </cell>
          <cell r="Q161">
            <v>-531320.39</v>
          </cell>
          <cell r="R161">
            <v>-651357.52</v>
          </cell>
          <cell r="S161">
            <v>-18.428762440633218</v>
          </cell>
          <cell r="T161">
            <v>0</v>
          </cell>
          <cell r="U161">
            <v>0</v>
          </cell>
          <cell r="V161" t="str">
            <v>X</v>
          </cell>
          <cell r="W161">
            <v>1246493.02</v>
          </cell>
          <cell r="X161">
            <v>12820896.449999999</v>
          </cell>
          <cell r="Y161">
            <v>-90.27764536698993</v>
          </cell>
          <cell r="Z161">
            <v>11827683.959999999</v>
          </cell>
          <cell r="AA161">
            <v>35856628.18</v>
          </cell>
          <cell r="AB161">
            <v>-67.013953736460891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Aufstellung Segment Quartal"/>
      <sheetName val="Gross Written Premiums"/>
      <sheetName val="Claims &amp; Expenses"/>
      <sheetName val="Claims Ratio &amp; Expense Ratio"/>
      <sheetName val="Investment Income"/>
      <sheetName val="Business Segments"/>
      <sheetName val="Split by Region"/>
      <sheetName val="Results by Country"/>
      <sheetName val="Shareholders Equity"/>
      <sheetName val="Life"/>
      <sheetName val="IS_quarter"/>
      <sheetName val="Quaterly Business Segment"/>
      <sheetName val="Quaterly Geograpghic Segment"/>
      <sheetName val="FX"/>
      <sheetName val="Chart - Highlights 1"/>
      <sheetName val="Chart - Highlights 2"/>
      <sheetName val="Investment Split"/>
      <sheetName val="Outlook"/>
      <sheetName val="Shareholders Equity Chart"/>
      <sheetName val="KPI Bond"/>
      <sheetName val="Premium-Profits Portfolio"/>
      <sheetName val="Sharholder Structure"/>
      <sheetName val="APE Ratio"/>
      <sheetName val="Peer groups"/>
      <sheetName val="s Versich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27"/>
  <sheetViews>
    <sheetView showGridLines="0" tabSelected="1" view="pageBreakPreview" topLeftCell="E1" zoomScale="85" zoomScaleNormal="100" zoomScaleSheetLayoutView="85" workbookViewId="0">
      <selection activeCell="M1" sqref="M1"/>
    </sheetView>
  </sheetViews>
  <sheetFormatPr baseColWidth="10" defaultColWidth="9.85546875" defaultRowHeight="12.75"/>
  <cols>
    <col min="1" max="1" width="33.5703125" style="2" hidden="1" customWidth="1"/>
    <col min="2" max="2" width="35.140625" style="2" hidden="1" customWidth="1"/>
    <col min="3" max="4" width="5.85546875" style="2" hidden="1" customWidth="1"/>
    <col min="5" max="5" width="9.85546875" style="2" customWidth="1"/>
    <col min="6" max="6" width="12.5703125" style="2" customWidth="1"/>
    <col min="7" max="7" width="43.5703125" style="2" bestFit="1" customWidth="1"/>
    <col min="8" max="12" width="9.85546875" style="2" customWidth="1"/>
    <col min="13" max="13" width="9.85546875" style="18" customWidth="1"/>
    <col min="14" max="16384" width="9.85546875" style="2"/>
  </cols>
  <sheetData>
    <row r="1" spans="1:13">
      <c r="A1" s="2" t="s">
        <v>44</v>
      </c>
    </row>
    <row r="2" spans="1:13">
      <c r="A2" s="2" t="s">
        <v>45</v>
      </c>
    </row>
    <row r="3" spans="1:13">
      <c r="A3" s="2">
        <v>2</v>
      </c>
    </row>
    <row r="4" spans="1:13">
      <c r="B4" s="39"/>
    </row>
    <row r="8" spans="1:13" ht="20.25">
      <c r="A8" s="12" t="s">
        <v>238</v>
      </c>
      <c r="B8" s="12" t="s">
        <v>239</v>
      </c>
      <c r="E8" s="62" t="str">
        <f>IF($A$3=1,$A$8,$B$8)</f>
        <v>Vienna Insurance Group Key Financials 2022</v>
      </c>
      <c r="F8" s="56"/>
      <c r="G8" s="56"/>
      <c r="H8" s="56"/>
      <c r="I8" s="56"/>
      <c r="J8" s="57"/>
      <c r="K8" s="57"/>
      <c r="L8" s="58"/>
    </row>
    <row r="11" spans="1:13" s="59" customFormat="1" ht="30" customHeight="1" thickBot="1">
      <c r="A11" s="59" t="s">
        <v>137</v>
      </c>
      <c r="B11" s="59" t="s">
        <v>4</v>
      </c>
      <c r="C11" s="60" t="s">
        <v>46</v>
      </c>
      <c r="D11" s="60" t="s">
        <v>3</v>
      </c>
      <c r="E11" s="63" t="str">
        <f>IF($A$3=1,$B$11,$A$11)</f>
        <v>Yearly comparison</v>
      </c>
      <c r="F11" s="63"/>
      <c r="G11" s="63"/>
      <c r="H11" s="63"/>
      <c r="I11" s="63"/>
      <c r="J11" s="63"/>
      <c r="K11" s="63"/>
      <c r="L11" s="64" t="str">
        <f>IF($A$3=1,$D$11,$C$11)</f>
        <v>Page</v>
      </c>
      <c r="M11" s="51"/>
    </row>
    <row r="13" spans="1:13" ht="19.5" customHeight="1">
      <c r="A13" s="2" t="s">
        <v>41</v>
      </c>
      <c r="B13" s="2" t="s">
        <v>5</v>
      </c>
      <c r="G13" s="21" t="str">
        <f>IF($A$3=1,$B$13,$A$13)</f>
        <v>Income Statement</v>
      </c>
      <c r="H13" s="21"/>
      <c r="I13" s="21"/>
      <c r="J13" s="21"/>
      <c r="K13" s="21"/>
      <c r="L13" s="22">
        <v>2</v>
      </c>
      <c r="M13" s="65"/>
    </row>
    <row r="14" spans="1:13" ht="19.5" customHeight="1">
      <c r="A14" s="2" t="s">
        <v>42</v>
      </c>
      <c r="B14" s="2" t="s">
        <v>6</v>
      </c>
      <c r="G14" s="23" t="str">
        <f>IF($A$3=1,$B$14,$A$14)</f>
        <v>Balance Sheet</v>
      </c>
      <c r="H14" s="23"/>
      <c r="I14" s="23"/>
      <c r="J14" s="23"/>
      <c r="K14" s="23"/>
      <c r="L14" s="24">
        <v>3</v>
      </c>
      <c r="M14" s="65"/>
    </row>
    <row r="15" spans="1:13" ht="19.5" customHeight="1">
      <c r="A15" s="2" t="s">
        <v>132</v>
      </c>
      <c r="B15" s="2" t="s">
        <v>133</v>
      </c>
      <c r="G15" s="23" t="str">
        <f>IF($A$3=1,$B$15,$A$15)</f>
        <v>P&amp;L by segments</v>
      </c>
      <c r="H15" s="23"/>
      <c r="I15" s="23"/>
      <c r="J15" s="23"/>
      <c r="K15" s="23"/>
      <c r="L15" s="24">
        <v>4</v>
      </c>
      <c r="M15" s="65"/>
    </row>
    <row r="16" spans="1:13" ht="19.5" customHeight="1">
      <c r="A16" s="2" t="s">
        <v>151</v>
      </c>
      <c r="B16" s="2" t="s">
        <v>152</v>
      </c>
      <c r="G16" s="23" t="str">
        <f>IF($A$3=1,$B$16,$A$16)</f>
        <v>P&amp;L by segments - Quarterly</v>
      </c>
      <c r="L16" s="156">
        <v>9</v>
      </c>
      <c r="M16" s="65"/>
    </row>
    <row r="17" spans="1:13" ht="19.5" customHeight="1">
      <c r="A17" s="2" t="s">
        <v>86</v>
      </c>
      <c r="B17" s="2" t="s">
        <v>31</v>
      </c>
      <c r="G17" s="23" t="str">
        <f>IF($A$3=1,$B$17,$A$17)</f>
        <v>Overview by countries</v>
      </c>
      <c r="H17" s="23"/>
      <c r="I17" s="23"/>
      <c r="J17" s="23"/>
      <c r="K17" s="23"/>
      <c r="L17" s="24">
        <v>14</v>
      </c>
      <c r="M17" s="65"/>
    </row>
    <row r="18" spans="1:13">
      <c r="A18" s="2" t="s">
        <v>43</v>
      </c>
      <c r="B18" s="2" t="s">
        <v>7</v>
      </c>
      <c r="G18" s="18"/>
      <c r="H18" s="18"/>
      <c r="I18" s="18"/>
      <c r="J18" s="18"/>
      <c r="K18" s="18"/>
      <c r="L18" s="18"/>
    </row>
    <row r="21" spans="1:13" s="59" customFormat="1" ht="30" customHeight="1" thickBot="1">
      <c r="A21" s="59" t="s">
        <v>134</v>
      </c>
      <c r="B21" s="59" t="s">
        <v>97</v>
      </c>
      <c r="C21" s="60"/>
      <c r="D21" s="60"/>
      <c r="E21" s="63" t="str">
        <f>IF($A$3=1,$B$21,$A$21)</f>
        <v>Other</v>
      </c>
      <c r="F21" s="63"/>
      <c r="G21" s="63"/>
      <c r="H21" s="63"/>
      <c r="I21" s="63"/>
      <c r="J21" s="63"/>
      <c r="K21" s="63"/>
      <c r="L21" s="64" t="str">
        <f>IF($A$3=1,$D$11,$C$11)</f>
        <v>Page</v>
      </c>
      <c r="M21" s="51"/>
    </row>
    <row r="22" spans="1:13" ht="12.75" customHeight="1">
      <c r="E22" s="49"/>
      <c r="F22" s="49"/>
      <c r="G22" s="49"/>
      <c r="H22" s="49"/>
      <c r="I22" s="49"/>
      <c r="J22" s="49"/>
      <c r="K22" s="49"/>
      <c r="L22" s="50"/>
      <c r="M22" s="51"/>
    </row>
    <row r="23" spans="1:13" ht="19.5" customHeight="1">
      <c r="A23" s="2" t="s">
        <v>0</v>
      </c>
      <c r="B23" s="2" t="s">
        <v>0</v>
      </c>
      <c r="F23" s="61"/>
      <c r="G23" s="21" t="str">
        <f>IF($A$3=1,$B$23,$A$23)</f>
        <v>Combined Ratio</v>
      </c>
      <c r="H23" s="21"/>
      <c r="I23" s="21"/>
      <c r="J23" s="21"/>
      <c r="K23" s="21"/>
      <c r="L23" s="21">
        <v>15</v>
      </c>
      <c r="M23" s="65"/>
    </row>
    <row r="24" spans="1:13" ht="19.5" customHeight="1">
      <c r="A24" s="2" t="s">
        <v>135</v>
      </c>
      <c r="B24" s="2" t="s">
        <v>136</v>
      </c>
      <c r="F24" s="61"/>
      <c r="G24" s="21" t="str">
        <f>IF($A$3=1,$B$24,$A$24)</f>
        <v>Additional information</v>
      </c>
      <c r="H24" s="223"/>
      <c r="I24" s="224"/>
      <c r="J24" s="224"/>
      <c r="K24" s="224"/>
      <c r="L24" s="224">
        <v>16</v>
      </c>
      <c r="M24" s="66"/>
    </row>
    <row r="25" spans="1:13" ht="12.75" customHeight="1">
      <c r="E25" s="314"/>
      <c r="F25" s="314"/>
      <c r="G25" s="314"/>
      <c r="H25" s="314"/>
      <c r="I25" s="314"/>
      <c r="J25" s="314"/>
      <c r="K25" s="314"/>
      <c r="L25" s="314"/>
    </row>
    <row r="26" spans="1:13">
      <c r="E26" s="314"/>
      <c r="F26" s="314"/>
      <c r="G26" s="314"/>
      <c r="H26" s="314"/>
      <c r="I26" s="314"/>
      <c r="J26" s="314"/>
      <c r="K26" s="314"/>
      <c r="L26" s="314"/>
    </row>
    <row r="27" spans="1:13" ht="33.75" customHeight="1">
      <c r="A27" s="124"/>
      <c r="B27" s="124"/>
    </row>
  </sheetData>
  <mergeCells count="1">
    <mergeCell ref="E25:L26"/>
  </mergeCells>
  <phoneticPr fontId="11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&amp;CInhalt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0</xdr:colOff>
                    <xdr:row>3</xdr:row>
                    <xdr:rowOff>47625</xdr:rowOff>
                  </from>
                  <to>
                    <xdr:col>9</xdr:col>
                    <xdr:colOff>257175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7"/>
  <sheetViews>
    <sheetView showGridLines="0" view="pageBreakPreview" topLeftCell="C1" zoomScale="85" zoomScaleNormal="80" zoomScaleSheetLayoutView="85" workbookViewId="0">
      <selection activeCell="F1" sqref="F1"/>
    </sheetView>
  </sheetViews>
  <sheetFormatPr baseColWidth="10" defaultColWidth="43.28515625" defaultRowHeight="15"/>
  <cols>
    <col min="1" max="1" width="56.42578125" style="1" hidden="1" customWidth="1"/>
    <col min="2" max="2" width="53.28515625" style="1" hidden="1" customWidth="1"/>
    <col min="3" max="3" width="81" style="1" customWidth="1"/>
    <col min="4" max="5" width="16.42578125" style="1" customWidth="1"/>
    <col min="6" max="6" width="11.42578125" style="1" customWidth="1"/>
    <col min="7" max="16384" width="43.28515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</row>
    <row r="7" spans="1:6" ht="18">
      <c r="A7" s="17" t="s">
        <v>8</v>
      </c>
      <c r="B7" s="17" t="s">
        <v>47</v>
      </c>
      <c r="C7" s="75" t="str">
        <f>IF($A$3=1,$A$7,$B$7)</f>
        <v>Income Statment according to IFRS (EUR mn)</v>
      </c>
      <c r="D7" s="67"/>
    </row>
    <row r="8" spans="1:6">
      <c r="A8" s="9"/>
      <c r="B8" s="9"/>
    </row>
    <row r="9" spans="1:6" ht="30" customHeight="1" thickBot="1">
      <c r="A9" s="9"/>
      <c r="B9" s="9"/>
      <c r="C9" s="69"/>
      <c r="D9" s="71">
        <v>2022</v>
      </c>
      <c r="E9" s="70">
        <v>2021</v>
      </c>
      <c r="F9" s="74" t="s">
        <v>233</v>
      </c>
    </row>
    <row r="10" spans="1:6" ht="20.100000000000001" customHeight="1">
      <c r="A10" s="10" t="s">
        <v>181</v>
      </c>
      <c r="B10" s="10" t="s">
        <v>182</v>
      </c>
      <c r="C10" s="181" t="str">
        <f>IF($A$3=1,$A10,$B10)</f>
        <v xml:space="preserve">Gross premiums written </v>
      </c>
      <c r="D10" s="182">
        <v>12559.2</v>
      </c>
      <c r="E10" s="181">
        <v>11002.6</v>
      </c>
      <c r="F10" s="309">
        <v>14.148299532567886</v>
      </c>
    </row>
    <row r="11" spans="1:6" ht="20.100000000000001" customHeight="1">
      <c r="A11" s="10" t="s">
        <v>90</v>
      </c>
      <c r="B11" s="10" t="s">
        <v>93</v>
      </c>
      <c r="C11" s="20" t="str">
        <f>IF($A$3=1,$A11,$B11)</f>
        <v>Net earned premiums</v>
      </c>
      <c r="D11" s="72">
        <v>10910.9</v>
      </c>
      <c r="E11" s="20">
        <v>9705.6</v>
      </c>
      <c r="F11" s="307">
        <v>12.418099069883425</v>
      </c>
    </row>
    <row r="12" spans="1:6" ht="20.100000000000001" customHeight="1">
      <c r="A12" s="10" t="s">
        <v>224</v>
      </c>
      <c r="B12" s="10" t="s">
        <v>183</v>
      </c>
      <c r="C12" s="19" t="str">
        <f t="shared" ref="C12:C24" si="0">IF($A$3=1,$A12,$B12)</f>
        <v>Financial result excl. result from shares in at equity consolidated companies</v>
      </c>
      <c r="D12" s="72">
        <v>778.9</v>
      </c>
      <c r="E12" s="20">
        <v>607</v>
      </c>
      <c r="F12" s="307">
        <v>28.323589094594027</v>
      </c>
    </row>
    <row r="13" spans="1:6" ht="20.100000000000001" customHeight="1">
      <c r="A13" s="10" t="s">
        <v>225</v>
      </c>
      <c r="B13" s="10" t="s">
        <v>179</v>
      </c>
      <c r="C13" s="19" t="str">
        <f t="shared" si="0"/>
        <v>Result from shares in at equity consolidated companies</v>
      </c>
      <c r="D13" s="72">
        <v>18.3</v>
      </c>
      <c r="E13" s="20">
        <v>24.9</v>
      </c>
      <c r="F13" s="307">
        <v>-26.477890762215839</v>
      </c>
    </row>
    <row r="14" spans="1:6" ht="20.100000000000001" customHeight="1">
      <c r="A14" s="10" t="s">
        <v>184</v>
      </c>
      <c r="B14" s="10" t="s">
        <v>119</v>
      </c>
      <c r="C14" s="19" t="str">
        <f t="shared" si="0"/>
        <v>Other income</v>
      </c>
      <c r="D14" s="72">
        <v>185.9</v>
      </c>
      <c r="E14" s="20">
        <v>165.8</v>
      </c>
      <c r="F14" s="307">
        <v>12.106432106350407</v>
      </c>
    </row>
    <row r="15" spans="1:6" ht="20.100000000000001" customHeight="1">
      <c r="A15" s="10" t="s">
        <v>185</v>
      </c>
      <c r="B15" s="10" t="s">
        <v>186</v>
      </c>
      <c r="C15" s="20" t="str">
        <f t="shared" si="0"/>
        <v>Expenses for claims and insurance benefits</v>
      </c>
      <c r="D15" s="72">
        <v>-7912</v>
      </c>
      <c r="E15" s="20">
        <v>-7136.6</v>
      </c>
      <c r="F15" s="307">
        <v>10.866224461212104</v>
      </c>
    </row>
    <row r="16" spans="1:6" ht="20.100000000000001" customHeight="1">
      <c r="A16" s="10" t="s">
        <v>187</v>
      </c>
      <c r="B16" s="10" t="s">
        <v>94</v>
      </c>
      <c r="C16" s="19" t="str">
        <f t="shared" si="0"/>
        <v>Acquisition and administrative expenses</v>
      </c>
      <c r="D16" s="72">
        <v>-2930.5</v>
      </c>
      <c r="E16" s="20">
        <v>-2536.8000000000002</v>
      </c>
      <c r="F16" s="307">
        <v>15.516924143567401</v>
      </c>
    </row>
    <row r="17" spans="1:7" ht="20.100000000000001" customHeight="1">
      <c r="A17" s="10" t="s">
        <v>188</v>
      </c>
      <c r="B17" s="10" t="s">
        <v>130</v>
      </c>
      <c r="C17" s="19" t="str">
        <f t="shared" si="0"/>
        <v>Other expenses</v>
      </c>
      <c r="D17" s="72">
        <v>-421.5</v>
      </c>
      <c r="E17" s="20">
        <v>-317.89999999999998</v>
      </c>
      <c r="F17" s="307">
        <v>32.58197567768417</v>
      </c>
    </row>
    <row r="18" spans="1:7" s="61" customFormat="1" ht="22.5" customHeight="1">
      <c r="A18" s="10" t="s">
        <v>208</v>
      </c>
      <c r="B18" s="10" t="s">
        <v>214</v>
      </c>
      <c r="C18" s="30" t="str">
        <f t="shared" si="0"/>
        <v>Business operating result</v>
      </c>
      <c r="D18" s="73">
        <v>630</v>
      </c>
      <c r="E18" s="30">
        <v>512</v>
      </c>
      <c r="F18" s="310">
        <v>23.041775272562926</v>
      </c>
    </row>
    <row r="19" spans="1:7" s="61" customFormat="1" ht="22.5" customHeight="1">
      <c r="A19" s="10" t="s">
        <v>210</v>
      </c>
      <c r="B19" s="10" t="s">
        <v>211</v>
      </c>
      <c r="C19" s="229" t="str">
        <f t="shared" si="0"/>
        <v>Adjustments</v>
      </c>
      <c r="D19" s="230">
        <v>-67.599999999999994</v>
      </c>
      <c r="E19" s="229">
        <v>-0.7</v>
      </c>
      <c r="F19" s="308" t="s">
        <v>229</v>
      </c>
    </row>
    <row r="20" spans="1:7" s="61" customFormat="1" ht="22.5" customHeight="1" thickBot="1">
      <c r="A20" s="10" t="s">
        <v>172</v>
      </c>
      <c r="B20" s="10" t="s">
        <v>173</v>
      </c>
      <c r="C20" s="234" t="str">
        <f t="shared" si="0"/>
        <v>Result before taxes</v>
      </c>
      <c r="D20" s="235">
        <v>562.4</v>
      </c>
      <c r="E20" s="234">
        <v>511.3</v>
      </c>
      <c r="F20" s="311">
        <v>9.9913432655403867</v>
      </c>
    </row>
    <row r="21" spans="1:7" ht="20.100000000000001" customHeight="1">
      <c r="A21" s="10" t="s">
        <v>11</v>
      </c>
      <c r="B21" s="10" t="s">
        <v>48</v>
      </c>
      <c r="C21" s="20" t="str">
        <f t="shared" si="0"/>
        <v>Taxes</v>
      </c>
      <c r="D21" s="72">
        <v>-98.1</v>
      </c>
      <c r="E21" s="20">
        <v>-123.3</v>
      </c>
      <c r="F21" s="307">
        <v>-20.437751957285645</v>
      </c>
    </row>
    <row r="22" spans="1:7" s="61" customFormat="1" ht="22.5" customHeight="1">
      <c r="A22" s="10" t="s">
        <v>189</v>
      </c>
      <c r="B22" s="10" t="s">
        <v>212</v>
      </c>
      <c r="C22" s="30" t="str">
        <f t="shared" si="0"/>
        <v>Result of the period</v>
      </c>
      <c r="D22" s="73">
        <v>464.3</v>
      </c>
      <c r="E22" s="30">
        <v>388</v>
      </c>
      <c r="F22" s="310">
        <v>19.664408823251399</v>
      </c>
    </row>
    <row r="23" spans="1:7" ht="20.100000000000001" customHeight="1">
      <c r="A23" s="10" t="s">
        <v>190</v>
      </c>
      <c r="B23" s="10" t="s">
        <v>191</v>
      </c>
      <c r="C23" s="20" t="str">
        <f t="shared" si="0"/>
        <v>Non-controlling interests in the result of the period</v>
      </c>
      <c r="D23" s="72">
        <v>1.7</v>
      </c>
      <c r="E23" s="20">
        <v>-12.3</v>
      </c>
      <c r="F23" s="307" t="s">
        <v>227</v>
      </c>
      <c r="G23" s="171"/>
    </row>
    <row r="24" spans="1:7" s="61" customFormat="1" ht="22.5" customHeight="1">
      <c r="A24" s="10" t="s">
        <v>192</v>
      </c>
      <c r="B24" s="10" t="s">
        <v>193</v>
      </c>
      <c r="C24" s="30" t="str">
        <f t="shared" si="0"/>
        <v>Result of the period after taxes and non-controlling interests</v>
      </c>
      <c r="D24" s="73">
        <v>465.9</v>
      </c>
      <c r="E24" s="30">
        <v>375.7</v>
      </c>
      <c r="F24" s="310">
        <v>24.009514012167799</v>
      </c>
      <c r="G24" s="245"/>
    </row>
    <row r="25" spans="1:7">
      <c r="A25" s="9"/>
      <c r="B25" s="9"/>
    </row>
    <row r="26" spans="1:7">
      <c r="A26" s="9"/>
      <c r="B26" s="9"/>
    </row>
    <row r="27" spans="1:7" ht="18">
      <c r="A27" s="11"/>
      <c r="B27" s="9"/>
      <c r="C27" s="68"/>
    </row>
  </sheetData>
  <phoneticPr fontId="0" type="noConversion"/>
  <pageMargins left="0.78740157499999996" right="0.78740157499999996" top="0.53" bottom="0.984251969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19050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F31"/>
  <sheetViews>
    <sheetView showGridLines="0" view="pageBreakPreview" topLeftCell="C1" zoomScale="85" zoomScaleNormal="100" zoomScaleSheetLayoutView="85" workbookViewId="0">
      <selection activeCell="F1" sqref="F1"/>
    </sheetView>
  </sheetViews>
  <sheetFormatPr baseColWidth="10" defaultColWidth="43.28515625" defaultRowHeight="15"/>
  <cols>
    <col min="1" max="1" width="47.42578125" style="1" hidden="1" customWidth="1"/>
    <col min="2" max="2" width="41" style="1" hidden="1" customWidth="1"/>
    <col min="3" max="3" width="77.28515625" style="1" bestFit="1" customWidth="1"/>
    <col min="4" max="5" width="16.42578125" style="1" customWidth="1"/>
    <col min="6" max="6" width="11.42578125" style="1" customWidth="1"/>
    <col min="7" max="16384" width="43.28515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  <c r="D3" s="170"/>
      <c r="E3" s="171"/>
    </row>
    <row r="4" spans="1:6" ht="15.75" thickBot="1"/>
    <row r="5" spans="1:6" ht="16.5" thickBot="1">
      <c r="A5" s="128" t="s">
        <v>103</v>
      </c>
      <c r="B5" s="129">
        <v>8</v>
      </c>
    </row>
    <row r="7" spans="1:6" ht="18">
      <c r="A7" s="9" t="s">
        <v>12</v>
      </c>
      <c r="B7" s="9" t="s">
        <v>49</v>
      </c>
      <c r="C7" s="75" t="str">
        <f>IF($A$3=1,$A$7,$B$7)</f>
        <v>Balance Sheet according to IFRS (EUR mn)</v>
      </c>
    </row>
    <row r="8" spans="1:6">
      <c r="A8" s="9"/>
      <c r="B8" s="9"/>
    </row>
    <row r="9" spans="1:6" ht="18.75" thickBot="1">
      <c r="A9" s="10"/>
      <c r="B9" s="10">
        <f>A9</f>
        <v>0</v>
      </c>
      <c r="C9" s="69"/>
      <c r="D9" s="109">
        <v>44926</v>
      </c>
      <c r="E9" s="130">
        <v>44561</v>
      </c>
      <c r="F9" s="74" t="s">
        <v>1</v>
      </c>
    </row>
    <row r="10" spans="1:6">
      <c r="A10" s="9" t="s">
        <v>195</v>
      </c>
      <c r="B10" s="9" t="s">
        <v>196</v>
      </c>
      <c r="C10" s="28" t="str">
        <f>IF($A$3=1,$A$10,$B$10)</f>
        <v>Intangible assets</v>
      </c>
      <c r="D10" s="77">
        <v>2084.6999999999998</v>
      </c>
      <c r="E10" s="28">
        <v>1744.2</v>
      </c>
      <c r="F10" s="81">
        <v>19.526550708254042</v>
      </c>
    </row>
    <row r="11" spans="1:6">
      <c r="A11" s="9" t="s">
        <v>194</v>
      </c>
      <c r="B11" s="9" t="s">
        <v>228</v>
      </c>
      <c r="C11" s="28" t="str">
        <f>IF($A$3=1,$A$11,$B$11)</f>
        <v>Right-of-Use assets</v>
      </c>
      <c r="D11" s="77">
        <v>178.7</v>
      </c>
      <c r="E11" s="28">
        <v>173.3</v>
      </c>
      <c r="F11" s="81">
        <v>3.0660499684947551</v>
      </c>
    </row>
    <row r="12" spans="1:6">
      <c r="A12" s="9" t="s">
        <v>13</v>
      </c>
      <c r="B12" s="9" t="s">
        <v>89</v>
      </c>
      <c r="C12" s="25" t="str">
        <f>IF($A$3=1,$A$12,$B$12)</f>
        <v>Investments</v>
      </c>
      <c r="D12" s="77">
        <v>32340.400000000001</v>
      </c>
      <c r="E12" s="25">
        <v>34809.800000000003</v>
      </c>
      <c r="F12" s="82">
        <v>-7.0940823952473808</v>
      </c>
    </row>
    <row r="13" spans="1:6">
      <c r="A13" s="9" t="s">
        <v>197</v>
      </c>
      <c r="B13" s="9" t="s">
        <v>198</v>
      </c>
      <c r="C13" s="25" t="str">
        <f>IF($A$3=1,$A$13,$B$13)</f>
        <v>Investments for unit- and index-linked life insurance</v>
      </c>
      <c r="D13" s="77">
        <v>7164.1</v>
      </c>
      <c r="E13" s="25">
        <v>8525.2999999999993</v>
      </c>
      <c r="F13" s="82">
        <v>-15.96656236256665</v>
      </c>
    </row>
    <row r="14" spans="1:6">
      <c r="A14" s="9" t="s">
        <v>21</v>
      </c>
      <c r="B14" s="9" t="s">
        <v>74</v>
      </c>
      <c r="C14" s="25" t="str">
        <f>IF($A$3=1,$A$14,$B$14)</f>
        <v>Reinsurers’ share in underwriting provisions</v>
      </c>
      <c r="D14" s="77">
        <v>1962.6</v>
      </c>
      <c r="E14" s="25">
        <v>1564.6</v>
      </c>
      <c r="F14" s="82">
        <v>25.43910813839172</v>
      </c>
    </row>
    <row r="15" spans="1:6">
      <c r="A15" s="9" t="s">
        <v>14</v>
      </c>
      <c r="B15" s="9" t="s">
        <v>50</v>
      </c>
      <c r="C15" s="25" t="str">
        <f>IF($A$3=1,$A$15,$B$15)</f>
        <v>Receivables</v>
      </c>
      <c r="D15" s="77">
        <v>2341.6999999999998</v>
      </c>
      <c r="E15" s="25">
        <v>2067.1999999999998</v>
      </c>
      <c r="F15" s="82">
        <v>13.278268406661731</v>
      </c>
    </row>
    <row r="16" spans="1:6" s="61" customFormat="1" ht="15.75">
      <c r="A16" s="9" t="s">
        <v>81</v>
      </c>
      <c r="B16" s="9" t="s">
        <v>199</v>
      </c>
      <c r="C16" s="25" t="str">
        <f>IF($A$3=1,$A$16,$B$16)</f>
        <v>Tax receivables and advance payments out of income tax</v>
      </c>
      <c r="D16" s="77">
        <v>173.8</v>
      </c>
      <c r="E16" s="25">
        <v>135.1</v>
      </c>
      <c r="F16" s="82">
        <v>28.676089070281318</v>
      </c>
    </row>
    <row r="17" spans="1:6">
      <c r="A17" s="9" t="s">
        <v>15</v>
      </c>
      <c r="B17" s="9" t="s">
        <v>51</v>
      </c>
      <c r="C17" s="25" t="str">
        <f>IF($A$3=1,$A$17,$B$17)</f>
        <v>Deferred tax assets</v>
      </c>
      <c r="D17" s="77">
        <v>569.9</v>
      </c>
      <c r="E17" s="25">
        <v>311.39999999999998</v>
      </c>
      <c r="F17" s="84">
        <v>82.981042040120514</v>
      </c>
    </row>
    <row r="18" spans="1:6">
      <c r="A18" s="9" t="s">
        <v>16</v>
      </c>
      <c r="B18" s="9" t="s">
        <v>52</v>
      </c>
      <c r="C18" s="25" t="str">
        <f>IF($A$3=1,$A$18,$B$18)</f>
        <v>Other assets</v>
      </c>
      <c r="D18" s="77">
        <v>399.2</v>
      </c>
      <c r="E18" s="25">
        <v>390.9</v>
      </c>
      <c r="F18" s="82">
        <v>2.1199067620054857</v>
      </c>
    </row>
    <row r="19" spans="1:6">
      <c r="A19" s="9" t="s">
        <v>17</v>
      </c>
      <c r="B19" s="9" t="s">
        <v>53</v>
      </c>
      <c r="C19" s="29" t="str">
        <f>IF($A$3=1,$A$19,$B$19)</f>
        <v>Cash and cash equivalents</v>
      </c>
      <c r="D19" s="225">
        <v>2059</v>
      </c>
      <c r="E19" s="29">
        <v>2456.3000000000002</v>
      </c>
      <c r="F19" s="83">
        <v>-16.177095098485104</v>
      </c>
    </row>
    <row r="20" spans="1:6" s="61" customFormat="1" ht="22.5" customHeight="1" thickBot="1">
      <c r="A20" s="9" t="s">
        <v>18</v>
      </c>
      <c r="B20" s="9" t="s">
        <v>54</v>
      </c>
      <c r="C20" s="226" t="str">
        <f>IF($A$3=1,$A$20,$B$20)</f>
        <v>Total assets</v>
      </c>
      <c r="D20" s="227">
        <v>49274</v>
      </c>
      <c r="E20" s="244">
        <v>52178.2</v>
      </c>
      <c r="F20" s="228">
        <v>-5.5658244179998988</v>
      </c>
    </row>
    <row r="21" spans="1:6" s="61" customFormat="1" ht="15.75">
      <c r="A21" s="9" t="s">
        <v>175</v>
      </c>
      <c r="B21" s="9" t="s">
        <v>176</v>
      </c>
      <c r="C21" s="28" t="str">
        <f>IF($A$3=1,$A$21,$B$21)</f>
        <v>Shareholders‘ equity</v>
      </c>
      <c r="D21" s="77">
        <v>4434.2</v>
      </c>
      <c r="E21" s="28">
        <v>5597.9</v>
      </c>
      <c r="F21" s="81">
        <v>-20.789107892818713</v>
      </c>
    </row>
    <row r="22" spans="1:6">
      <c r="A22" s="9" t="s">
        <v>99</v>
      </c>
      <c r="B22" s="9" t="s">
        <v>98</v>
      </c>
      <c r="C22" s="26" t="str">
        <f>IF($A$3=1,$A$22,$B$22)</f>
        <v xml:space="preserve">     thereof non-controlling interests</v>
      </c>
      <c r="D22" s="176">
        <v>210.3</v>
      </c>
      <c r="E22" s="178">
        <v>119.7</v>
      </c>
      <c r="F22" s="301">
        <v>75.681802726456169</v>
      </c>
    </row>
    <row r="23" spans="1:6" s="61" customFormat="1" ht="15.75">
      <c r="A23" s="9" t="s">
        <v>19</v>
      </c>
      <c r="B23" s="9" t="s">
        <v>55</v>
      </c>
      <c r="C23" s="27" t="str">
        <f>IF($A$3=1,$A$23,$B$23)</f>
        <v>Subordinated liabilities</v>
      </c>
      <c r="D23" s="80">
        <v>1746.4</v>
      </c>
      <c r="E23" s="27">
        <v>1461.3</v>
      </c>
      <c r="F23" s="82">
        <v>19.508900062149316</v>
      </c>
    </row>
    <row r="24" spans="1:6">
      <c r="A24" s="9" t="s">
        <v>20</v>
      </c>
      <c r="B24" s="9" t="s">
        <v>75</v>
      </c>
      <c r="C24" s="27" t="str">
        <f>IF($A$3=1,$A$24,$B$24)</f>
        <v>Underwriting provisions</v>
      </c>
      <c r="D24" s="80">
        <v>31987.9</v>
      </c>
      <c r="E24" s="27">
        <v>32546.2</v>
      </c>
      <c r="F24" s="82">
        <v>-1.7155816496833509</v>
      </c>
    </row>
    <row r="25" spans="1:6" s="61" customFormat="1" ht="15.75">
      <c r="A25" s="9" t="s">
        <v>215</v>
      </c>
      <c r="B25" s="9" t="s">
        <v>200</v>
      </c>
      <c r="C25" s="25" t="str">
        <f>IF($A$3=1,$A$25,$B$25)</f>
        <v>Underwriting provisions for unit- and index-linked life insurance</v>
      </c>
      <c r="D25" s="78">
        <v>6902.7</v>
      </c>
      <c r="E25" s="25">
        <v>8188.8</v>
      </c>
      <c r="F25" s="82">
        <v>-15.705405967366593</v>
      </c>
    </row>
    <row r="26" spans="1:6">
      <c r="A26" s="9" t="s">
        <v>72</v>
      </c>
      <c r="B26" s="9" t="s">
        <v>76</v>
      </c>
      <c r="C26" s="25" t="str">
        <f>IF($A$3=1,$A$26,$B$26)</f>
        <v>Non-underwriting provisions</v>
      </c>
      <c r="D26" s="78">
        <v>697.7</v>
      </c>
      <c r="E26" s="25">
        <v>890.2</v>
      </c>
      <c r="F26" s="82">
        <v>-21.622884789772932</v>
      </c>
    </row>
    <row r="27" spans="1:6">
      <c r="A27" s="9" t="s">
        <v>22</v>
      </c>
      <c r="B27" s="9" t="s">
        <v>56</v>
      </c>
      <c r="C27" s="25" t="str">
        <f>IF($A$3=1,$A$27,$B$27)</f>
        <v>Liabilities</v>
      </c>
      <c r="D27" s="78">
        <v>3188.4</v>
      </c>
      <c r="E27" s="25">
        <v>2900.3</v>
      </c>
      <c r="F27" s="82">
        <v>9.9333237750037995</v>
      </c>
    </row>
    <row r="28" spans="1:6">
      <c r="A28" s="76" t="s">
        <v>82</v>
      </c>
      <c r="B28" s="9" t="s">
        <v>83</v>
      </c>
      <c r="C28" s="25" t="str">
        <f>IF($A$3=1,$A$28,$B$28)</f>
        <v>Tax liabilities out of income tax</v>
      </c>
      <c r="D28" s="78">
        <v>111.5</v>
      </c>
      <c r="E28" s="25">
        <v>243.4</v>
      </c>
      <c r="F28" s="82">
        <v>-54.17932185372716</v>
      </c>
    </row>
    <row r="29" spans="1:6">
      <c r="A29" s="9" t="s">
        <v>23</v>
      </c>
      <c r="B29" s="9" t="s">
        <v>57</v>
      </c>
      <c r="C29" s="25" t="str">
        <f>IF($A$3=1,$A$29,$B$29)</f>
        <v>Deferred tax liabilities</v>
      </c>
      <c r="D29" s="78">
        <v>77.400000000000006</v>
      </c>
      <c r="E29" s="25">
        <v>218.9</v>
      </c>
      <c r="F29" s="82">
        <v>-64.630814958954531</v>
      </c>
    </row>
    <row r="30" spans="1:6">
      <c r="A30" s="9" t="s">
        <v>24</v>
      </c>
      <c r="B30" s="9" t="s">
        <v>58</v>
      </c>
      <c r="C30" s="29" t="str">
        <f>IF($A$3=1,$A$30,$B$30)</f>
        <v>Other liabilities</v>
      </c>
      <c r="D30" s="79">
        <v>127.9</v>
      </c>
      <c r="E30" s="29">
        <v>131.19999999999999</v>
      </c>
      <c r="F30" s="83">
        <v>-2.5174211876607844</v>
      </c>
    </row>
    <row r="31" spans="1:6" ht="22.5" customHeight="1" thickBot="1">
      <c r="A31" s="9" t="s">
        <v>25</v>
      </c>
      <c r="B31" s="9" t="s">
        <v>77</v>
      </c>
      <c r="C31" s="226" t="str">
        <f>IF($A$3=1,$A$31,$B$31)</f>
        <v>Total liabilities and shareholders' equity</v>
      </c>
      <c r="D31" s="227">
        <v>49274</v>
      </c>
      <c r="E31" s="244">
        <v>52178.2</v>
      </c>
      <c r="F31" s="228">
        <v>-5.5658244179871748</v>
      </c>
    </row>
  </sheetData>
  <phoneticPr fontId="0" type="noConversion"/>
  <pageMargins left="0.78740157499999996" right="0.78740157499999996" top="0.53" bottom="0.98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19050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M69"/>
  <sheetViews>
    <sheetView showGridLines="0" view="pageBreakPreview" topLeftCell="C1" zoomScale="70" zoomScaleNormal="80" zoomScaleSheetLayoutView="70" workbookViewId="0">
      <selection activeCell="L1" sqref="L1"/>
    </sheetView>
  </sheetViews>
  <sheetFormatPr baseColWidth="10" defaultColWidth="11.42578125" defaultRowHeight="15" outlineLevelCol="1"/>
  <cols>
    <col min="1" max="1" width="54.42578125" style="1" hidden="1" customWidth="1" outlineLevel="1"/>
    <col min="2" max="2" width="51.28515625" style="1" hidden="1" customWidth="1" outlineLevel="1"/>
    <col min="3" max="3" width="88.42578125" style="1" bestFit="1" customWidth="1" collapsed="1"/>
    <col min="4" max="5" width="11" style="1" customWidth="1"/>
    <col min="6" max="6" width="9.5703125" style="1" bestFit="1" customWidth="1"/>
    <col min="7" max="8" width="11" style="1" customWidth="1"/>
    <col min="9" max="9" width="8.7109375" style="1" customWidth="1"/>
    <col min="10" max="11" width="11" style="1" customWidth="1"/>
    <col min="12" max="12" width="9.42578125" style="1" bestFit="1" customWidth="1"/>
    <col min="13" max="16384" width="11.42578125" style="1"/>
  </cols>
  <sheetData>
    <row r="1" spans="1:12">
      <c r="A1" s="2" t="s">
        <v>44</v>
      </c>
    </row>
    <row r="2" spans="1:12">
      <c r="A2" s="2" t="s">
        <v>45</v>
      </c>
    </row>
    <row r="3" spans="1:12">
      <c r="A3" s="2">
        <v>2</v>
      </c>
    </row>
    <row r="7" spans="1:12" ht="18">
      <c r="A7" s="12" t="s">
        <v>26</v>
      </c>
      <c r="B7" s="12" t="s">
        <v>87</v>
      </c>
      <c r="C7" s="75" t="str">
        <f>IF($A$3=1,$A$7,$B$7)</f>
        <v>Segment reporting by regions according to IFRS (EUR mn)</v>
      </c>
      <c r="D7" s="67"/>
      <c r="E7" s="67"/>
    </row>
    <row r="8" spans="1:12">
      <c r="A8" s="1" t="s">
        <v>27</v>
      </c>
    </row>
    <row r="9" spans="1:12">
      <c r="A9" s="12" t="s">
        <v>28</v>
      </c>
    </row>
    <row r="10" spans="1:12" s="85" customFormat="1" ht="15.75">
      <c r="C10" s="5"/>
      <c r="D10" s="315" t="str">
        <f>IF($A$3=1,$A$24,$B$24)</f>
        <v>Austria</v>
      </c>
      <c r="E10" s="315" t="str">
        <f t="shared" ref="E10:L10" si="0">IF($A$3=1,$A$12,$B$12)</f>
        <v xml:space="preserve">Gross premiums written </v>
      </c>
      <c r="F10" s="315" t="str">
        <f t="shared" si="0"/>
        <v xml:space="preserve">Gross premiums written </v>
      </c>
      <c r="G10" s="317" t="str">
        <f>IF($A$3=1,$A$25,$B$25)</f>
        <v>Czech Republic</v>
      </c>
      <c r="H10" s="315" t="str">
        <f t="shared" si="0"/>
        <v xml:space="preserve">Gross premiums written </v>
      </c>
      <c r="I10" s="316" t="str">
        <f t="shared" si="0"/>
        <v xml:space="preserve">Gross premiums written </v>
      </c>
      <c r="J10" s="315" t="str">
        <f>IF($A$3=1,$A$26,$B$26)</f>
        <v>Poland</v>
      </c>
      <c r="K10" s="315" t="str">
        <f t="shared" si="0"/>
        <v xml:space="preserve">Gross premiums written </v>
      </c>
      <c r="L10" s="315" t="str">
        <f t="shared" si="0"/>
        <v xml:space="preserve">Gross premiums written </v>
      </c>
    </row>
    <row r="11" spans="1:12" s="85" customFormat="1" ht="22.5" customHeight="1" thickBot="1">
      <c r="C11" s="87"/>
      <c r="D11" s="95">
        <f>'Gewinn- und Verlustrechnung'!$D$9</f>
        <v>2022</v>
      </c>
      <c r="E11" s="87">
        <f>'Gewinn- und Verlustrechnung'!$E$9</f>
        <v>2021</v>
      </c>
      <c r="F11" s="88" t="s">
        <v>1</v>
      </c>
      <c r="G11" s="215">
        <f>'Gewinn- und Verlustrechnung'!$D$9</f>
        <v>2022</v>
      </c>
      <c r="H11" s="87">
        <f>'Gewinn- und Verlustrechnung'!$E$9</f>
        <v>2021</v>
      </c>
      <c r="I11" s="89" t="s">
        <v>1</v>
      </c>
      <c r="J11" s="95">
        <f>'Gewinn- und Verlustrechnung'!$D$9</f>
        <v>2022</v>
      </c>
      <c r="K11" s="87">
        <f>'Gewinn- und Verlustrechnung'!$E$9</f>
        <v>2021</v>
      </c>
      <c r="L11" s="88" t="s">
        <v>1</v>
      </c>
    </row>
    <row r="12" spans="1:12" s="85" customFormat="1" ht="19.5" customHeight="1">
      <c r="A12" s="10" t="s">
        <v>181</v>
      </c>
      <c r="B12" s="10" t="s">
        <v>182</v>
      </c>
      <c r="C12" s="181" t="str">
        <f>IF($A$3=1,$A$12,$B$12)</f>
        <v xml:space="preserve">Gross premiums written </v>
      </c>
      <c r="D12" s="182">
        <v>4138.3999999999996</v>
      </c>
      <c r="E12" s="181">
        <v>4048.4</v>
      </c>
      <c r="F12" s="236">
        <v>2.2216294620360788</v>
      </c>
      <c r="G12" s="237">
        <v>2122.1</v>
      </c>
      <c r="H12" s="181">
        <v>1864.9</v>
      </c>
      <c r="I12" s="238">
        <v>13.790359404404761</v>
      </c>
      <c r="J12" s="182">
        <v>1352.9</v>
      </c>
      <c r="K12" s="181">
        <v>1279.8</v>
      </c>
      <c r="L12" s="236">
        <v>5.7110888636146884</v>
      </c>
    </row>
    <row r="13" spans="1:12" s="85" customFormat="1" ht="19.5" customHeight="1">
      <c r="A13" s="10" t="s">
        <v>90</v>
      </c>
      <c r="B13" s="10" t="s">
        <v>93</v>
      </c>
      <c r="C13" s="34" t="str">
        <f>IF($A$3=1,$A$13,$B$13)</f>
        <v>Net earned premiums</v>
      </c>
      <c r="D13" s="97">
        <v>3314.8</v>
      </c>
      <c r="E13" s="34">
        <v>3242.5</v>
      </c>
      <c r="F13" s="231">
        <v>2.2310900874679795</v>
      </c>
      <c r="G13" s="101">
        <v>1575.1</v>
      </c>
      <c r="H13" s="34">
        <v>1399.8</v>
      </c>
      <c r="I13" s="232">
        <v>12.521820313436717</v>
      </c>
      <c r="J13" s="97">
        <v>1018.4</v>
      </c>
      <c r="K13" s="34">
        <v>983</v>
      </c>
      <c r="L13" s="231">
        <v>3.5982358998921438</v>
      </c>
    </row>
    <row r="14" spans="1:12" s="85" customFormat="1" ht="19.5" customHeight="1">
      <c r="A14" s="10" t="s">
        <v>224</v>
      </c>
      <c r="B14" s="10" t="s">
        <v>183</v>
      </c>
      <c r="C14" s="31" t="str">
        <f>IF($A$3=1,$A$14,$B$14)</f>
        <v>Financial result excl. result from shares in at equity consolidated companies</v>
      </c>
      <c r="D14" s="96">
        <v>556.70000000000005</v>
      </c>
      <c r="E14" s="31">
        <v>580.1</v>
      </c>
      <c r="F14" s="32">
        <v>-4.0369207466502077</v>
      </c>
      <c r="G14" s="99">
        <v>67.599999999999994</v>
      </c>
      <c r="H14" s="31">
        <v>71</v>
      </c>
      <c r="I14" s="90">
        <v>-4.7557666690472118</v>
      </c>
      <c r="J14" s="96">
        <v>19.5</v>
      </c>
      <c r="K14" s="31">
        <v>23.9</v>
      </c>
      <c r="L14" s="32">
        <v>-18.367472536652997</v>
      </c>
    </row>
    <row r="15" spans="1:12" s="85" customFormat="1" ht="19.5" customHeight="1">
      <c r="A15" s="10" t="s">
        <v>226</v>
      </c>
      <c r="B15" s="10" t="s">
        <v>179</v>
      </c>
      <c r="C15" s="31" t="str">
        <f>IF($A$3=1,$A$15,$B$15)</f>
        <v>Result from shares in at equity consolidated companies</v>
      </c>
      <c r="D15" s="96">
        <v>17.7</v>
      </c>
      <c r="E15" s="31">
        <v>23.1</v>
      </c>
      <c r="F15" s="32">
        <v>-23.275903555036049</v>
      </c>
      <c r="G15" s="99">
        <v>0</v>
      </c>
      <c r="H15" s="31">
        <v>1.1000000000000001</v>
      </c>
      <c r="I15" s="90" t="s">
        <v>227</v>
      </c>
      <c r="J15" s="96">
        <v>0</v>
      </c>
      <c r="K15" s="31">
        <v>0</v>
      </c>
      <c r="L15" s="32" t="s">
        <v>227</v>
      </c>
    </row>
    <row r="16" spans="1:12" s="85" customFormat="1" ht="19.5" customHeight="1">
      <c r="A16" s="10" t="s">
        <v>184</v>
      </c>
      <c r="B16" s="10" t="s">
        <v>119</v>
      </c>
      <c r="C16" s="31" t="str">
        <f>IF($A$3=1,$A$16,$B$16)</f>
        <v>Other income</v>
      </c>
      <c r="D16" s="96">
        <v>20.6</v>
      </c>
      <c r="E16" s="31">
        <v>27.7</v>
      </c>
      <c r="F16" s="32">
        <v>-25.904539800212291</v>
      </c>
      <c r="G16" s="99">
        <v>26.6</v>
      </c>
      <c r="H16" s="31">
        <v>30.3</v>
      </c>
      <c r="I16" s="90">
        <v>-12.245329119442749</v>
      </c>
      <c r="J16" s="96">
        <v>20.2</v>
      </c>
      <c r="K16" s="31">
        <v>9.6</v>
      </c>
      <c r="L16" s="32" t="s">
        <v>229</v>
      </c>
    </row>
    <row r="17" spans="1:12" s="85" customFormat="1" ht="19.5" customHeight="1">
      <c r="A17" s="10" t="s">
        <v>185</v>
      </c>
      <c r="B17" s="10" t="s">
        <v>186</v>
      </c>
      <c r="C17" s="34" t="str">
        <f>IF($A$3=1,$A$17,$B$17)</f>
        <v>Expenses for claims and insurance benefits</v>
      </c>
      <c r="D17" s="97">
        <v>-2947.4</v>
      </c>
      <c r="E17" s="34">
        <v>-2919.3</v>
      </c>
      <c r="F17" s="35">
        <v>0.96321107275865181</v>
      </c>
      <c r="G17" s="101">
        <v>-870.7</v>
      </c>
      <c r="H17" s="34">
        <v>-828.8</v>
      </c>
      <c r="I17" s="90">
        <v>5.0553638495754338</v>
      </c>
      <c r="J17" s="97">
        <v>-696.3</v>
      </c>
      <c r="K17" s="34">
        <v>-671.2</v>
      </c>
      <c r="L17" s="35">
        <v>3.7425008706136742</v>
      </c>
    </row>
    <row r="18" spans="1:12" s="85" customFormat="1" ht="19.5" customHeight="1">
      <c r="A18" s="10" t="s">
        <v>187</v>
      </c>
      <c r="B18" s="10" t="s">
        <v>94</v>
      </c>
      <c r="C18" s="31" t="str">
        <f>IF($A$3=1,$A$18,$B$18)</f>
        <v>Acquisition and administrative expenses</v>
      </c>
      <c r="D18" s="96">
        <v>-692.4</v>
      </c>
      <c r="E18" s="31">
        <v>-691.8</v>
      </c>
      <c r="F18" s="33">
        <v>9.5301269915792908E-2</v>
      </c>
      <c r="G18" s="99">
        <v>-535.4</v>
      </c>
      <c r="H18" s="31">
        <v>-428.3</v>
      </c>
      <c r="I18" s="90">
        <v>25.026081182878613</v>
      </c>
      <c r="J18" s="96">
        <v>-273.89999999999998</v>
      </c>
      <c r="K18" s="31">
        <v>-241.1</v>
      </c>
      <c r="L18" s="33">
        <v>13.632656133124144</v>
      </c>
    </row>
    <row r="19" spans="1:12" s="85" customFormat="1" ht="19.5" customHeight="1">
      <c r="A19" s="10" t="s">
        <v>188</v>
      </c>
      <c r="B19" s="10" t="s">
        <v>130</v>
      </c>
      <c r="C19" s="31" t="str">
        <f>IF($A$3=1,$A$19,$B$19)</f>
        <v>Other expenses</v>
      </c>
      <c r="D19" s="96">
        <v>-20.5</v>
      </c>
      <c r="E19" s="31">
        <v>-27.7</v>
      </c>
      <c r="F19" s="32">
        <v>-25.912040851682772</v>
      </c>
      <c r="G19" s="99">
        <v>-61.3</v>
      </c>
      <c r="H19" s="31">
        <v>-58.3</v>
      </c>
      <c r="I19" s="90">
        <v>5.1049003042124452</v>
      </c>
      <c r="J19" s="96">
        <v>-35.9</v>
      </c>
      <c r="K19" s="31">
        <v>-33.700000000000003</v>
      </c>
      <c r="L19" s="32">
        <v>6.6885958351253327</v>
      </c>
    </row>
    <row r="20" spans="1:12" s="86" customFormat="1" ht="22.5" customHeight="1">
      <c r="A20" s="10" t="s">
        <v>208</v>
      </c>
      <c r="B20" s="10" t="s">
        <v>214</v>
      </c>
      <c r="C20" s="30" t="str">
        <f>IF($A$3=1,$A$20,$B$20)</f>
        <v>Business operating result</v>
      </c>
      <c r="D20" s="73">
        <v>249.4</v>
      </c>
      <c r="E20" s="30">
        <v>234.7</v>
      </c>
      <c r="F20" s="36">
        <v>6.2883438961380156</v>
      </c>
      <c r="G20" s="100">
        <v>201.9</v>
      </c>
      <c r="H20" s="30">
        <v>186.9</v>
      </c>
      <c r="I20" s="91">
        <v>8.0245636087594505</v>
      </c>
      <c r="J20" s="73">
        <v>51.9</v>
      </c>
      <c r="K20" s="30">
        <v>70.5</v>
      </c>
      <c r="L20" s="36">
        <v>-26.38751433298825</v>
      </c>
    </row>
    <row r="21" spans="1:12" s="86" customFormat="1" ht="22.5" customHeight="1">
      <c r="A21" s="10" t="s">
        <v>210</v>
      </c>
      <c r="B21" s="10" t="s">
        <v>211</v>
      </c>
      <c r="C21" s="188" t="str">
        <f>IF($A$3=1,$A$21,$B$21)</f>
        <v>Adjustments</v>
      </c>
      <c r="D21" s="189">
        <v>0</v>
      </c>
      <c r="E21" s="188">
        <v>0</v>
      </c>
      <c r="F21" s="190" t="s">
        <v>227</v>
      </c>
      <c r="G21" s="191">
        <v>0</v>
      </c>
      <c r="H21" s="188">
        <v>0</v>
      </c>
      <c r="I21" s="192" t="s">
        <v>227</v>
      </c>
      <c r="J21" s="189">
        <v>-0.2</v>
      </c>
      <c r="K21" s="188">
        <v>-0.7</v>
      </c>
      <c r="L21" s="190">
        <v>-73.196621143729502</v>
      </c>
    </row>
    <row r="22" spans="1:12" s="86" customFormat="1" ht="30" customHeight="1" thickBot="1">
      <c r="A22" s="10" t="s">
        <v>172</v>
      </c>
      <c r="B22" s="10" t="s">
        <v>173</v>
      </c>
      <c r="C22" s="193" t="str">
        <f>IF($A$3=1,$A$22,$B$22)</f>
        <v>Result before taxes</v>
      </c>
      <c r="D22" s="183">
        <v>249.4</v>
      </c>
      <c r="E22" s="184">
        <v>234.7</v>
      </c>
      <c r="F22" s="185">
        <v>6.2883438961380156</v>
      </c>
      <c r="G22" s="186">
        <v>201.9</v>
      </c>
      <c r="H22" s="184">
        <v>186.9</v>
      </c>
      <c r="I22" s="187">
        <v>8.0245636087594505</v>
      </c>
      <c r="J22" s="183">
        <v>51.7</v>
      </c>
      <c r="K22" s="184">
        <v>69.900000000000006</v>
      </c>
      <c r="L22" s="194">
        <v>-25.926405505337069</v>
      </c>
    </row>
    <row r="23" spans="1:12" s="85" customFormat="1" ht="22.5" customHeight="1" thickBot="1">
      <c r="A23" s="13" t="s">
        <v>0</v>
      </c>
      <c r="B23" s="13" t="s">
        <v>0</v>
      </c>
      <c r="C23" s="37" t="str">
        <f>IF($A$3=1,$A$23,$B$23)</f>
        <v>Combined Ratio</v>
      </c>
      <c r="D23" s="98">
        <v>0.92381753144184531</v>
      </c>
      <c r="E23" s="37">
        <v>0.92752100720610475</v>
      </c>
      <c r="F23" s="246"/>
      <c r="G23" s="127">
        <v>0.91525283146171721</v>
      </c>
      <c r="H23" s="37">
        <v>0.90115495095812692</v>
      </c>
      <c r="I23" s="247"/>
      <c r="J23" s="98">
        <v>0.96130676978838436</v>
      </c>
      <c r="K23" s="37">
        <v>0.93170518391827573</v>
      </c>
      <c r="L23" s="247"/>
    </row>
    <row r="24" spans="1:12">
      <c r="A24" s="1" t="s">
        <v>27</v>
      </c>
      <c r="B24" s="12" t="s">
        <v>59</v>
      </c>
    </row>
    <row r="25" spans="1:12">
      <c r="A25" s="12" t="s">
        <v>28</v>
      </c>
      <c r="B25" s="12" t="s">
        <v>69</v>
      </c>
    </row>
    <row r="26" spans="1:12">
      <c r="A26" s="12" t="s">
        <v>33</v>
      </c>
      <c r="B26" s="12" t="s">
        <v>61</v>
      </c>
    </row>
    <row r="27" spans="1:12">
      <c r="A27" s="12" t="s">
        <v>201</v>
      </c>
      <c r="B27" s="12" t="s">
        <v>202</v>
      </c>
    </row>
    <row r="28" spans="1:12">
      <c r="A28" s="12" t="s">
        <v>203</v>
      </c>
      <c r="B28" s="12" t="s">
        <v>213</v>
      </c>
    </row>
    <row r="29" spans="1:12">
      <c r="A29" s="12" t="s">
        <v>204</v>
      </c>
      <c r="B29" s="12" t="s">
        <v>205</v>
      </c>
    </row>
    <row r="30" spans="1:12">
      <c r="A30" s="12" t="s">
        <v>100</v>
      </c>
      <c r="B30" s="12" t="s">
        <v>101</v>
      </c>
    </row>
    <row r="31" spans="1:12">
      <c r="A31" s="12" t="s">
        <v>30</v>
      </c>
      <c r="B31" s="12" t="s">
        <v>68</v>
      </c>
    </row>
    <row r="32" spans="1:12">
      <c r="A32" s="12"/>
      <c r="B32" s="12"/>
    </row>
    <row r="33" spans="1:13" ht="19.5" customHeight="1">
      <c r="C33" s="5"/>
      <c r="D33" s="315" t="str">
        <f>IF($A$3=1,$A$27,$B$27)</f>
        <v>Extended CEE</v>
      </c>
      <c r="E33" s="315" t="str">
        <f t="shared" ref="E33:L33" si="1">IF($A$3=1,$A$12,$B$12)</f>
        <v xml:space="preserve">Gross premiums written </v>
      </c>
      <c r="F33" s="315" t="str">
        <f t="shared" si="1"/>
        <v xml:space="preserve">Gross premiums written </v>
      </c>
      <c r="G33" s="317" t="str">
        <f>IF($A$3=1,$A$28,$B$28)</f>
        <v>Special Markets</v>
      </c>
      <c r="H33" s="315" t="str">
        <f t="shared" si="1"/>
        <v xml:space="preserve">Gross premiums written </v>
      </c>
      <c r="I33" s="316" t="str">
        <f t="shared" si="1"/>
        <v xml:space="preserve">Gross premiums written </v>
      </c>
      <c r="J33" s="315" t="str">
        <f>IF($A$3=1,$A$29,$B$29)</f>
        <v>Group Functions</v>
      </c>
      <c r="K33" s="315" t="str">
        <f t="shared" si="1"/>
        <v xml:space="preserve">Gross premiums written </v>
      </c>
      <c r="L33" s="315" t="str">
        <f t="shared" si="1"/>
        <v xml:space="preserve">Gross premiums written </v>
      </c>
    </row>
    <row r="34" spans="1:13" ht="22.5" customHeight="1" thickBot="1">
      <c r="C34" s="87"/>
      <c r="D34" s="95">
        <f>'Gewinn- und Verlustrechnung'!$D$9</f>
        <v>2022</v>
      </c>
      <c r="E34" s="87">
        <f>'Gewinn- und Verlustrechnung'!$E$9</f>
        <v>2021</v>
      </c>
      <c r="F34" s="88" t="s">
        <v>1</v>
      </c>
      <c r="G34" s="215">
        <f>'Gewinn- und Verlustrechnung'!$D$9</f>
        <v>2022</v>
      </c>
      <c r="H34" s="87">
        <f>'Gewinn- und Verlustrechnung'!$E$9</f>
        <v>2021</v>
      </c>
      <c r="I34" s="89" t="s">
        <v>1</v>
      </c>
      <c r="J34" s="95">
        <f>'Gewinn- und Verlustrechnung'!$D$9</f>
        <v>2022</v>
      </c>
      <c r="K34" s="87">
        <f>'Gewinn- und Verlustrechnung'!$E$9</f>
        <v>2021</v>
      </c>
      <c r="L34" s="88" t="s">
        <v>1</v>
      </c>
      <c r="M34" s="85"/>
    </row>
    <row r="35" spans="1:13" ht="19.5" customHeight="1">
      <c r="C35" s="181" t="str">
        <f>IF($A$3=1,$A$12,$B$12)</f>
        <v xml:space="preserve">Gross premiums written </v>
      </c>
      <c r="D35" s="182">
        <v>3593.2</v>
      </c>
      <c r="E35" s="181">
        <v>2886.7</v>
      </c>
      <c r="F35" s="236">
        <v>24.474389371609618</v>
      </c>
      <c r="G35" s="237">
        <v>846.2</v>
      </c>
      <c r="H35" s="181">
        <v>531.70000000000005</v>
      </c>
      <c r="I35" s="238">
        <v>59.151725182652058</v>
      </c>
      <c r="J35" s="182">
        <v>2297.8000000000002</v>
      </c>
      <c r="K35" s="181">
        <v>1965</v>
      </c>
      <c r="L35" s="236">
        <v>16.936625122109362</v>
      </c>
      <c r="M35" s="85"/>
    </row>
    <row r="36" spans="1:13" ht="19.5" customHeight="1">
      <c r="C36" s="34" t="str">
        <f>IF($A$3=1,$A$13,$B$13)</f>
        <v>Net earned premiums</v>
      </c>
      <c r="D36" s="97">
        <v>2742.7</v>
      </c>
      <c r="E36" s="34">
        <v>2200.6999999999998</v>
      </c>
      <c r="F36" s="231">
        <v>24.631649091885997</v>
      </c>
      <c r="G36" s="101">
        <v>501.3</v>
      </c>
      <c r="H36" s="34">
        <v>325.89999999999998</v>
      </c>
      <c r="I36" s="232">
        <v>53.834624142826584</v>
      </c>
      <c r="J36" s="97">
        <v>1756.1</v>
      </c>
      <c r="K36" s="34">
        <v>1554.1</v>
      </c>
      <c r="L36" s="231">
        <v>12.999921757654608</v>
      </c>
    </row>
    <row r="37" spans="1:13" ht="19.5" customHeight="1">
      <c r="C37" s="31" t="str">
        <f>IF($A$3=1,$A$14,$B$14)</f>
        <v>Financial result excl. result from shares in at equity consolidated companies</v>
      </c>
      <c r="D37" s="96">
        <v>128.19999999999999</v>
      </c>
      <c r="E37" s="31">
        <v>130.1</v>
      </c>
      <c r="F37" s="32">
        <v>-1.463288346869196</v>
      </c>
      <c r="G37" s="99">
        <v>152.5</v>
      </c>
      <c r="H37" s="31">
        <v>35.6</v>
      </c>
      <c r="I37" s="90" t="s">
        <v>229</v>
      </c>
      <c r="J37" s="96">
        <v>-141.1</v>
      </c>
      <c r="K37" s="31">
        <v>-229.6</v>
      </c>
      <c r="L37" s="32">
        <v>-38.564196672514726</v>
      </c>
    </row>
    <row r="38" spans="1:13" ht="19.5" customHeight="1">
      <c r="A38" s="12"/>
      <c r="B38" s="12"/>
      <c r="C38" s="31" t="str">
        <f>IF($A$3=1,$A$15,$B$15)</f>
        <v>Result from shares in at equity consolidated companies</v>
      </c>
      <c r="D38" s="96">
        <v>0</v>
      </c>
      <c r="E38" s="31">
        <v>0</v>
      </c>
      <c r="F38" s="32" t="s">
        <v>227</v>
      </c>
      <c r="G38" s="99">
        <v>0</v>
      </c>
      <c r="H38" s="31">
        <v>0</v>
      </c>
      <c r="I38" s="32" t="s">
        <v>227</v>
      </c>
      <c r="J38" s="99">
        <v>0.6</v>
      </c>
      <c r="K38" s="31">
        <v>0.6</v>
      </c>
      <c r="L38" s="32">
        <v>-10.837647580337739</v>
      </c>
    </row>
    <row r="39" spans="1:13" ht="19.5" customHeight="1">
      <c r="C39" s="31" t="str">
        <f>IF($A$3=1,$A$16,$B$16)</f>
        <v>Other income</v>
      </c>
      <c r="D39" s="96">
        <v>56.8</v>
      </c>
      <c r="E39" s="31">
        <v>53.4</v>
      </c>
      <c r="F39" s="32">
        <v>6.3559944578638339</v>
      </c>
      <c r="G39" s="99">
        <v>43.9</v>
      </c>
      <c r="H39" s="31">
        <v>29.7</v>
      </c>
      <c r="I39" s="90">
        <v>47.62711295980575</v>
      </c>
      <c r="J39" s="96">
        <v>20.100000000000001</v>
      </c>
      <c r="K39" s="31">
        <v>16.7</v>
      </c>
      <c r="L39" s="32">
        <v>20.383206604588434</v>
      </c>
    </row>
    <row r="40" spans="1:13" ht="19.5" customHeight="1">
      <c r="C40" s="34" t="str">
        <f>IF($A$3=1,$A$17,$B$17)</f>
        <v>Expenses for claims and insurance benefits</v>
      </c>
      <c r="D40" s="97">
        <v>-1790</v>
      </c>
      <c r="E40" s="34">
        <v>-1504.9</v>
      </c>
      <c r="F40" s="35">
        <v>18.941910829873819</v>
      </c>
      <c r="G40" s="101">
        <v>-452.4</v>
      </c>
      <c r="H40" s="34">
        <v>-228.9</v>
      </c>
      <c r="I40" s="92">
        <v>97.624956350201714</v>
      </c>
      <c r="J40" s="97">
        <v>-1143.8</v>
      </c>
      <c r="K40" s="34">
        <v>-986</v>
      </c>
      <c r="L40" s="35">
        <v>16.004048757523414</v>
      </c>
    </row>
    <row r="41" spans="1:13" ht="19.5" customHeight="1">
      <c r="C41" s="31" t="str">
        <f>IF($A$3=1,$A$18,$B$18)</f>
        <v>Acquisition and administrative expenses</v>
      </c>
      <c r="D41" s="96">
        <v>-758.8</v>
      </c>
      <c r="E41" s="31">
        <v>-572.5</v>
      </c>
      <c r="F41" s="33">
        <v>32.536752969759576</v>
      </c>
      <c r="G41" s="99">
        <v>-115.4</v>
      </c>
      <c r="H41" s="31">
        <v>-65.7</v>
      </c>
      <c r="I41" s="93">
        <v>75.586366931199663</v>
      </c>
      <c r="J41" s="96">
        <v>-551.9</v>
      </c>
      <c r="K41" s="31">
        <v>-536.9</v>
      </c>
      <c r="L41" s="33">
        <v>2.8002118946185206</v>
      </c>
    </row>
    <row r="42" spans="1:13" ht="19.5" customHeight="1">
      <c r="C42" s="31" t="str">
        <f>IF($A$3=1,$A$19,$B$19)</f>
        <v>Other expenses</v>
      </c>
      <c r="D42" s="96">
        <v>-202.4</v>
      </c>
      <c r="E42" s="31">
        <v>-118.1</v>
      </c>
      <c r="F42" s="32">
        <v>71.331872805609905</v>
      </c>
      <c r="G42" s="99">
        <v>-76.900000000000006</v>
      </c>
      <c r="H42" s="31">
        <v>-58.7</v>
      </c>
      <c r="I42" s="90">
        <v>30.986370243141948</v>
      </c>
      <c r="J42" s="96">
        <v>-41.2</v>
      </c>
      <c r="K42" s="31">
        <v>-29.7</v>
      </c>
      <c r="L42" s="32">
        <v>38.579976673069716</v>
      </c>
    </row>
    <row r="43" spans="1:13" ht="22.5" customHeight="1">
      <c r="C43" s="30" t="str">
        <f>IF($A$3=1,$A$20,$B$20)</f>
        <v>Business operating result</v>
      </c>
      <c r="D43" s="73">
        <v>176.5</v>
      </c>
      <c r="E43" s="30">
        <v>188.6</v>
      </c>
      <c r="F43" s="36">
        <v>-6.3912603720553518</v>
      </c>
      <c r="G43" s="100">
        <v>53</v>
      </c>
      <c r="H43" s="30">
        <v>37.9</v>
      </c>
      <c r="I43" s="91">
        <v>39.96037686574585</v>
      </c>
      <c r="J43" s="73">
        <v>-101.2</v>
      </c>
      <c r="K43" s="30">
        <v>-210.8</v>
      </c>
      <c r="L43" s="36">
        <v>-51.982501165500736</v>
      </c>
    </row>
    <row r="44" spans="1:13" ht="22.5" customHeight="1">
      <c r="C44" s="188" t="str">
        <f>IF($A$3=1,$A$21,$B$21)</f>
        <v>Adjustments</v>
      </c>
      <c r="D44" s="189">
        <v>-63.8</v>
      </c>
      <c r="E44" s="188">
        <v>0</v>
      </c>
      <c r="F44" s="190" t="s">
        <v>227</v>
      </c>
      <c r="G44" s="191">
        <v>-3.6</v>
      </c>
      <c r="H44" s="188">
        <v>0</v>
      </c>
      <c r="I44" s="192" t="s">
        <v>227</v>
      </c>
      <c r="J44" s="189">
        <v>0</v>
      </c>
      <c r="K44" s="188">
        <v>0</v>
      </c>
      <c r="L44" s="190" t="s">
        <v>227</v>
      </c>
    </row>
    <row r="45" spans="1:13" ht="29.25" customHeight="1" thickBot="1">
      <c r="C45" s="193" t="str">
        <f>IF($A$3=1,$A$22,$B$22)</f>
        <v>Result before taxes</v>
      </c>
      <c r="D45" s="183">
        <v>112.7</v>
      </c>
      <c r="E45" s="184">
        <v>188.6</v>
      </c>
      <c r="F45" s="185">
        <v>-40.230698178890108</v>
      </c>
      <c r="G45" s="186">
        <v>49.4</v>
      </c>
      <c r="H45" s="184">
        <v>37.9</v>
      </c>
      <c r="I45" s="187">
        <v>30.508157120826397</v>
      </c>
      <c r="J45" s="183">
        <v>-101.2</v>
      </c>
      <c r="K45" s="184">
        <v>-210.8</v>
      </c>
      <c r="L45" s="194">
        <v>-51.982501165500736</v>
      </c>
    </row>
    <row r="46" spans="1:13" ht="22.5" customHeight="1">
      <c r="C46" s="37" t="str">
        <f>IF($A$3=1,$A$23,$B$23)</f>
        <v>Combined Ratio</v>
      </c>
      <c r="D46" s="98">
        <v>0.95291188131776694</v>
      </c>
      <c r="E46" s="37">
        <v>0.92321440731090632</v>
      </c>
      <c r="F46" s="37"/>
      <c r="G46" s="127">
        <v>0.93000917188673637</v>
      </c>
      <c r="H46" s="37">
        <v>0.9437204964060969</v>
      </c>
      <c r="I46" s="312"/>
      <c r="J46" s="98"/>
      <c r="K46" s="37"/>
      <c r="L46" s="38"/>
    </row>
    <row r="51" spans="3:13">
      <c r="H51" s="208"/>
    </row>
    <row r="52" spans="3:13">
      <c r="D52" s="209"/>
    </row>
    <row r="56" spans="3:13" ht="19.5" customHeight="1">
      <c r="C56" s="5"/>
      <c r="D56" s="315" t="str">
        <f>IF($A$3=1,$A$30,$B$30)</f>
        <v>Consolidation</v>
      </c>
      <c r="E56" s="315"/>
      <c r="F56" s="316"/>
      <c r="G56" s="317" t="str">
        <f>IF($A$3=1,$A$31,$B$31)</f>
        <v>Total</v>
      </c>
      <c r="H56" s="315" t="str">
        <f>IF($A$3=1,$A$12,$B$12)</f>
        <v xml:space="preserve">Gross premiums written </v>
      </c>
      <c r="I56" s="315" t="str">
        <f>IF($A$3=1,$A$12,$B$12)</f>
        <v xml:space="preserve">Gross premiums written </v>
      </c>
      <c r="J56" s="7"/>
      <c r="K56" s="7"/>
      <c r="L56" s="7"/>
    </row>
    <row r="57" spans="3:13" ht="19.5" customHeight="1" thickBot="1">
      <c r="C57" s="87"/>
      <c r="D57" s="87">
        <f>'Gewinn- und Verlustrechnung'!$D$9</f>
        <v>2022</v>
      </c>
      <c r="E57" s="87">
        <f>'Gewinn- und Verlustrechnung'!$E$9</f>
        <v>2021</v>
      </c>
      <c r="F57" s="88" t="s">
        <v>1</v>
      </c>
      <c r="G57" s="216">
        <f>'Gewinn- und Verlustrechnung'!$D$9</f>
        <v>2022</v>
      </c>
      <c r="H57" s="87">
        <f>'Gewinn- und Verlustrechnung'!$E$9</f>
        <v>2021</v>
      </c>
      <c r="I57" s="88" t="s">
        <v>1</v>
      </c>
      <c r="M57" s="85"/>
    </row>
    <row r="58" spans="3:13" ht="19.5" customHeight="1">
      <c r="C58" s="181" t="str">
        <f>IF($A$3=1,$A$12,$B$12)</f>
        <v xml:space="preserve">Gross premiums written </v>
      </c>
      <c r="D58" s="181">
        <v>-1791.4</v>
      </c>
      <c r="E58" s="181">
        <v>-1574</v>
      </c>
      <c r="F58" s="238">
        <v>13.808793207393389</v>
      </c>
      <c r="G58" s="239">
        <v>12559.2</v>
      </c>
      <c r="H58" s="181">
        <v>11002.6</v>
      </c>
      <c r="I58" s="236">
        <v>14.148299532567886</v>
      </c>
      <c r="M58" s="85"/>
    </row>
    <row r="59" spans="3:13" ht="19.5" customHeight="1">
      <c r="C59" s="34" t="str">
        <f>IF($A$3=1,$A$13,$B$13)</f>
        <v>Net earned premiums</v>
      </c>
      <c r="D59" s="34">
        <v>2.4</v>
      </c>
      <c r="E59" s="34">
        <v>-0.4</v>
      </c>
      <c r="F59" s="232" t="s">
        <v>227</v>
      </c>
      <c r="G59" s="233">
        <v>10910.9</v>
      </c>
      <c r="H59" s="34">
        <v>9705.6</v>
      </c>
      <c r="I59" s="231">
        <v>12.418099069883425</v>
      </c>
    </row>
    <row r="60" spans="3:13" ht="19.5" customHeight="1">
      <c r="C60" s="31" t="str">
        <f>IF($A$3=1,$A$14,$B$14)</f>
        <v>Financial result excl. result from shares in at equity consolidated companies</v>
      </c>
      <c r="D60" s="31">
        <v>-4.5999999999999996</v>
      </c>
      <c r="E60" s="31">
        <v>-4.0999999999999996</v>
      </c>
      <c r="F60" s="90">
        <v>10.200188223607221</v>
      </c>
      <c r="G60" s="210">
        <v>778.9</v>
      </c>
      <c r="H60" s="31">
        <v>607</v>
      </c>
      <c r="I60" s="32">
        <v>28.323589094594027</v>
      </c>
    </row>
    <row r="61" spans="3:13" ht="19.5" customHeight="1">
      <c r="C61" s="31" t="str">
        <f>IF($A$3=1,$A$15,$B$15)</f>
        <v>Result from shares in at equity consolidated companies</v>
      </c>
      <c r="D61" s="31">
        <v>0</v>
      </c>
      <c r="E61" s="31">
        <v>0</v>
      </c>
      <c r="F61" s="32" t="s">
        <v>227</v>
      </c>
      <c r="G61" s="210">
        <v>18.3</v>
      </c>
      <c r="H61" s="31">
        <v>24.9</v>
      </c>
      <c r="I61" s="32">
        <v>-26.477890762215839</v>
      </c>
    </row>
    <row r="62" spans="3:13" ht="19.5" customHeight="1">
      <c r="C62" s="31" t="str">
        <f>IF($A$3=1,$A$16,$B$16)</f>
        <v>Other income</v>
      </c>
      <c r="D62" s="31">
        <v>-2.2999999999999998</v>
      </c>
      <c r="E62" s="31">
        <v>-1.7</v>
      </c>
      <c r="F62" s="90">
        <v>37.965208518938852</v>
      </c>
      <c r="G62" s="210">
        <v>185.9</v>
      </c>
      <c r="H62" s="31">
        <v>165.8</v>
      </c>
      <c r="I62" s="32">
        <v>12.106432106350407</v>
      </c>
    </row>
    <row r="63" spans="3:13" ht="19.5" customHeight="1">
      <c r="C63" s="34" t="str">
        <f>IF($A$3=1,$A$17,$B$17)</f>
        <v>Expenses for claims and insurance benefits</v>
      </c>
      <c r="D63" s="31">
        <v>-11.3</v>
      </c>
      <c r="E63" s="31">
        <v>2.7</v>
      </c>
      <c r="F63" s="232" t="s">
        <v>227</v>
      </c>
      <c r="G63" s="210">
        <v>-7912</v>
      </c>
      <c r="H63" s="31">
        <v>-7136.6</v>
      </c>
      <c r="I63" s="35">
        <v>10.866224461212104</v>
      </c>
    </row>
    <row r="64" spans="3:13" ht="19.5" customHeight="1">
      <c r="C64" s="31" t="str">
        <f>IF($A$3=1,$A$18,$B$18)</f>
        <v>Acquisition and administrative expenses</v>
      </c>
      <c r="D64" s="31">
        <v>-2.5</v>
      </c>
      <c r="E64" s="31">
        <v>-0.6</v>
      </c>
      <c r="F64" s="90" t="s">
        <v>229</v>
      </c>
      <c r="G64" s="210">
        <v>-2930.5</v>
      </c>
      <c r="H64" s="31">
        <v>-2536.8000000000002</v>
      </c>
      <c r="I64" s="33">
        <v>15.516924143567401</v>
      </c>
    </row>
    <row r="65" spans="3:9" ht="19.5" customHeight="1">
      <c r="C65" s="31" t="str">
        <f>IF($A$3=1,$A$19,$B$19)</f>
        <v>Other expenses</v>
      </c>
      <c r="D65" s="31">
        <v>16.8</v>
      </c>
      <c r="E65" s="31">
        <v>8.4</v>
      </c>
      <c r="F65" s="90" t="s">
        <v>229</v>
      </c>
      <c r="G65" s="210">
        <v>-421.5</v>
      </c>
      <c r="H65" s="31">
        <v>-317.89999999999998</v>
      </c>
      <c r="I65" s="32">
        <v>32.58197567768417</v>
      </c>
    </row>
    <row r="66" spans="3:9" ht="19.5" customHeight="1">
      <c r="C66" s="30" t="str">
        <f>IF($A$3=1,$A$20,$B$20)</f>
        <v>Business operating result</v>
      </c>
      <c r="D66" s="30">
        <v>-1.5</v>
      </c>
      <c r="E66" s="30">
        <v>4.3</v>
      </c>
      <c r="F66" s="36" t="s">
        <v>227</v>
      </c>
      <c r="G66" s="211">
        <v>630</v>
      </c>
      <c r="H66" s="30">
        <v>512</v>
      </c>
      <c r="I66" s="36">
        <v>23.041775272562926</v>
      </c>
    </row>
    <row r="67" spans="3:9" ht="19.5" customHeight="1">
      <c r="C67" s="188" t="str">
        <f>IF($A$3=1,$A$21,$B$21)</f>
        <v>Adjustments</v>
      </c>
      <c r="D67" s="188">
        <f>G67-D21-G21-J21-D44-G44-J44</f>
        <v>5.773159728050814E-15</v>
      </c>
      <c r="E67" s="188">
        <v>0</v>
      </c>
      <c r="F67" s="190" t="s">
        <v>227</v>
      </c>
      <c r="G67" s="212">
        <v>-67.599999999999994</v>
      </c>
      <c r="H67" s="188">
        <v>-0.7</v>
      </c>
      <c r="I67" s="190" t="s">
        <v>229</v>
      </c>
    </row>
    <row r="68" spans="3:9" ht="27.75" customHeight="1" thickBot="1">
      <c r="C68" s="193" t="str">
        <f>IF($A$3=1,$A$22,$B$22)</f>
        <v>Result before taxes</v>
      </c>
      <c r="D68" s="184">
        <v>-1.5</v>
      </c>
      <c r="E68" s="184">
        <v>4.3</v>
      </c>
      <c r="F68" s="194" t="s">
        <v>227</v>
      </c>
      <c r="G68" s="213">
        <v>562.4</v>
      </c>
      <c r="H68" s="184">
        <v>511.3</v>
      </c>
      <c r="I68" s="194">
        <v>9.9913432655403867</v>
      </c>
    </row>
    <row r="69" spans="3:9" ht="21" customHeight="1">
      <c r="C69" s="37" t="str">
        <f>IF($A$3=1,$A$23,$B$23)</f>
        <v>Combined Ratio</v>
      </c>
      <c r="D69" s="37"/>
      <c r="E69" s="37"/>
      <c r="F69" s="94"/>
      <c r="G69" s="214">
        <v>0.94919346494462498</v>
      </c>
      <c r="H69" s="37">
        <v>0.94151922386019549</v>
      </c>
      <c r="I69" s="37"/>
    </row>
  </sheetData>
  <mergeCells count="8">
    <mergeCell ref="D56:F56"/>
    <mergeCell ref="J10:L10"/>
    <mergeCell ref="J33:L33"/>
    <mergeCell ref="G10:I10"/>
    <mergeCell ref="G33:I33"/>
    <mergeCell ref="D33:F33"/>
    <mergeCell ref="D10:F10"/>
    <mergeCell ref="G56:I56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&amp;CSegmentbericht Länder&amp;RSeite &amp;P</oddFooter>
  </headerFooter>
  <rowBreaks count="2" manualBreakCount="2">
    <brk id="24" min="2" max="11" man="1"/>
    <brk id="47" min="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Drop Down 4">
              <controlPr locked="0" defaultSize="0" autoLine="0" autoPict="0">
                <anchor moveWithCells="1">
                  <from>
                    <xdr:col>3</xdr:col>
                    <xdr:colOff>266700</xdr:colOff>
                    <xdr:row>1</xdr:row>
                    <xdr:rowOff>95250</xdr:rowOff>
                  </from>
                  <to>
                    <xdr:col>4</xdr:col>
                    <xdr:colOff>323850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D9CE-E6F1-4D7D-89F4-D2AEC0CA1155}">
  <dimension ref="A1:L134"/>
  <sheetViews>
    <sheetView showGridLines="0" view="pageBreakPreview" topLeftCell="C1" zoomScale="85" zoomScaleNormal="100" zoomScaleSheetLayoutView="85" workbookViewId="0">
      <selection activeCell="M1" sqref="M1"/>
    </sheetView>
  </sheetViews>
  <sheetFormatPr baseColWidth="10" defaultColWidth="11.42578125" defaultRowHeight="12.75"/>
  <cols>
    <col min="1" max="1" width="56.42578125" style="271" hidden="1" customWidth="1"/>
    <col min="2" max="2" width="53.28515625" style="271" hidden="1" customWidth="1"/>
    <col min="3" max="3" width="57.28515625" style="271" bestFit="1" customWidth="1"/>
    <col min="4" max="4" width="13.28515625" style="272" bestFit="1" customWidth="1"/>
    <col min="5" max="5" width="10.7109375" style="272" customWidth="1"/>
    <col min="6" max="6" width="10.7109375" style="300" customWidth="1"/>
    <col min="7" max="7" width="10.7109375" style="272" customWidth="1"/>
    <col min="8" max="8" width="10.7109375" style="300" customWidth="1"/>
    <col min="9" max="9" width="10.7109375" style="272" customWidth="1"/>
    <col min="10" max="10" width="10.7109375" style="300" customWidth="1"/>
    <col min="11" max="11" width="10.7109375" style="272" customWidth="1"/>
    <col min="12" max="12" width="10.7109375" style="300" customWidth="1"/>
    <col min="13" max="16384" width="11.42578125" style="271"/>
  </cols>
  <sheetData>
    <row r="1" spans="1:12">
      <c r="A1" s="271" t="s">
        <v>44</v>
      </c>
      <c r="F1" s="272"/>
      <c r="H1" s="272"/>
      <c r="J1" s="272"/>
      <c r="L1" s="272"/>
    </row>
    <row r="2" spans="1:12">
      <c r="A2" s="271" t="s">
        <v>148</v>
      </c>
      <c r="F2" s="272"/>
      <c r="H2" s="272"/>
      <c r="J2" s="272"/>
      <c r="L2" s="272"/>
    </row>
    <row r="3" spans="1:12">
      <c r="A3" s="271">
        <v>2</v>
      </c>
      <c r="F3" s="272"/>
      <c r="H3" s="272"/>
      <c r="J3" s="272"/>
      <c r="L3" s="272"/>
    </row>
    <row r="4" spans="1:12">
      <c r="F4" s="272"/>
      <c r="H4" s="272"/>
      <c r="J4" s="272"/>
      <c r="L4" s="272"/>
    </row>
    <row r="5" spans="1:12" ht="18">
      <c r="A5" s="273" t="s">
        <v>149</v>
      </c>
      <c r="B5" s="273" t="s">
        <v>150</v>
      </c>
      <c r="C5" s="274" t="str">
        <f>IF($A$3=1,$A$5,$B$5)</f>
        <v>Segment reporting  - quarterly</v>
      </c>
      <c r="D5" s="275"/>
      <c r="E5" s="275"/>
      <c r="F5" s="276"/>
      <c r="G5" s="275"/>
      <c r="H5" s="276"/>
      <c r="I5" s="275"/>
      <c r="J5" s="276"/>
      <c r="K5" s="275"/>
      <c r="L5" s="276"/>
    </row>
    <row r="6" spans="1:12" ht="18">
      <c r="A6" s="273"/>
      <c r="B6" s="273"/>
      <c r="C6" s="274"/>
      <c r="D6" s="275"/>
      <c r="E6" s="275"/>
      <c r="F6" s="276"/>
      <c r="G6" s="275"/>
      <c r="H6" s="276"/>
      <c r="I6" s="275"/>
      <c r="J6" s="276"/>
      <c r="K6" s="275"/>
      <c r="L6" s="276"/>
    </row>
    <row r="7" spans="1:12">
      <c r="C7" s="277" t="str">
        <f>IF($A$3=1,$A$25,$B$25)</f>
        <v>Austria</v>
      </c>
      <c r="D7" s="278"/>
      <c r="E7" s="278"/>
      <c r="F7" s="278"/>
      <c r="G7" s="278"/>
      <c r="H7" s="278"/>
      <c r="I7" s="278"/>
      <c r="J7" s="278"/>
      <c r="K7" s="278"/>
      <c r="L7" s="278"/>
    </row>
    <row r="8" spans="1:12" ht="13.5" thickBot="1">
      <c r="C8" s="279"/>
      <c r="D8" s="172" t="s">
        <v>177</v>
      </c>
      <c r="E8" s="158" t="s">
        <v>178</v>
      </c>
      <c r="F8" s="172" t="s">
        <v>180</v>
      </c>
      <c r="G8" s="158" t="s">
        <v>231</v>
      </c>
      <c r="H8" s="172" t="s">
        <v>232</v>
      </c>
      <c r="I8" s="158" t="s">
        <v>234</v>
      </c>
      <c r="J8" s="172" t="s">
        <v>236</v>
      </c>
      <c r="K8" s="158" t="s">
        <v>237</v>
      </c>
      <c r="L8" s="172" t="s">
        <v>240</v>
      </c>
    </row>
    <row r="9" spans="1:12">
      <c r="A9" s="280" t="s">
        <v>181</v>
      </c>
      <c r="B9" s="280" t="s">
        <v>207</v>
      </c>
      <c r="C9" s="281" t="str">
        <f>IF($A$3=1,$A$9,$B$9)</f>
        <v>Gross premiums written</v>
      </c>
      <c r="D9" s="173">
        <v>836.86820051999996</v>
      </c>
      <c r="E9" s="159">
        <v>1334.11242844</v>
      </c>
      <c r="F9" s="173">
        <v>945.60975184000006</v>
      </c>
      <c r="G9" s="159">
        <v>927.28861946000006</v>
      </c>
      <c r="H9" s="173">
        <v>841.43178111999998</v>
      </c>
      <c r="I9" s="159">
        <v>1370.9726991399998</v>
      </c>
      <c r="J9" s="173">
        <v>1003.6678693099999</v>
      </c>
      <c r="K9" s="159">
        <v>911.78480403999993</v>
      </c>
      <c r="L9" s="173">
        <v>851.95860149999999</v>
      </c>
    </row>
    <row r="10" spans="1:12">
      <c r="A10" s="280" t="s">
        <v>90</v>
      </c>
      <c r="B10" s="280" t="s">
        <v>93</v>
      </c>
      <c r="C10" s="282" t="str">
        <f>IF($A$3=1,$A$10,$B$10)</f>
        <v>Net earned premiums</v>
      </c>
      <c r="D10" s="283">
        <v>789.23573346000001</v>
      </c>
      <c r="E10" s="284">
        <v>848.87881688999994</v>
      </c>
      <c r="F10" s="283">
        <v>802.51579628000002</v>
      </c>
      <c r="G10" s="284">
        <v>812.89970821999998</v>
      </c>
      <c r="H10" s="283">
        <v>778.19628471999999</v>
      </c>
      <c r="I10" s="284">
        <v>868.15461399000003</v>
      </c>
      <c r="J10" s="283">
        <v>842.94664325999997</v>
      </c>
      <c r="K10" s="284">
        <v>796.99530138</v>
      </c>
      <c r="L10" s="283">
        <v>806.73693398</v>
      </c>
    </row>
    <row r="11" spans="1:12">
      <c r="A11" s="280" t="s">
        <v>224</v>
      </c>
      <c r="B11" s="280" t="s">
        <v>183</v>
      </c>
      <c r="C11" s="285" t="str">
        <f>IF($A$3=1,$A$11,$B$11)</f>
        <v>Financial result excl. result from shares in at equity consolidated companies</v>
      </c>
      <c r="D11" s="174">
        <v>109.17801286000001</v>
      </c>
      <c r="E11" s="160">
        <v>153.42153019999998</v>
      </c>
      <c r="F11" s="174">
        <v>145.98598102</v>
      </c>
      <c r="G11" s="160">
        <v>143.34683749000001</v>
      </c>
      <c r="H11" s="174">
        <v>137.3461125</v>
      </c>
      <c r="I11" s="160">
        <v>101.80686350000001</v>
      </c>
      <c r="J11" s="174">
        <v>145.70533990000001</v>
      </c>
      <c r="K11" s="160">
        <v>152.62582204999998</v>
      </c>
      <c r="L11" s="174">
        <v>156.54423988999997</v>
      </c>
    </row>
    <row r="12" spans="1:12">
      <c r="A12" s="280" t="s">
        <v>226</v>
      </c>
      <c r="B12" s="280" t="s">
        <v>179</v>
      </c>
      <c r="C12" s="285" t="str">
        <f>IF($A$3=1,$A$12,$B$12)</f>
        <v>Result from shares in at equity consolidated companies</v>
      </c>
      <c r="D12" s="174">
        <v>1.2580559100000024</v>
      </c>
      <c r="E12" s="160">
        <v>-2.7762019900000001</v>
      </c>
      <c r="F12" s="174">
        <v>3.10474206</v>
      </c>
      <c r="G12" s="160">
        <v>3.1875450699999996</v>
      </c>
      <c r="H12" s="174">
        <v>19.58971768</v>
      </c>
      <c r="I12" s="160">
        <v>-0.35851690000000003</v>
      </c>
      <c r="J12" s="174">
        <v>8.9070935300000009</v>
      </c>
      <c r="K12" s="160">
        <v>4.01883765</v>
      </c>
      <c r="L12" s="174">
        <v>5.1603041599999999</v>
      </c>
    </row>
    <row r="13" spans="1:12">
      <c r="A13" s="280" t="s">
        <v>184</v>
      </c>
      <c r="B13" s="280" t="s">
        <v>119</v>
      </c>
      <c r="C13" s="285" t="str">
        <f>IF($A$3=1,$A$13,$B$13)</f>
        <v>Other income</v>
      </c>
      <c r="D13" s="174">
        <v>2.6089686699999994</v>
      </c>
      <c r="E13" s="160">
        <v>5.2745025500000002</v>
      </c>
      <c r="F13" s="174">
        <v>9.4162249800000009</v>
      </c>
      <c r="G13" s="160">
        <v>4.3865424699999993</v>
      </c>
      <c r="H13" s="174">
        <v>8.6626218699999988</v>
      </c>
      <c r="I13" s="160">
        <v>5.3795603600000002</v>
      </c>
      <c r="J13" s="174">
        <v>3.8272609100000001</v>
      </c>
      <c r="K13" s="160">
        <v>2.2108106900000002</v>
      </c>
      <c r="L13" s="174">
        <v>9.136368580000001</v>
      </c>
    </row>
    <row r="14" spans="1:12">
      <c r="A14" s="280" t="s">
        <v>185</v>
      </c>
      <c r="B14" s="280" t="s">
        <v>186</v>
      </c>
      <c r="C14" s="282" t="str">
        <f>IF($A$3=1,$A$14,$B$14)</f>
        <v>Expenses for claims and insurance benefits</v>
      </c>
      <c r="D14" s="283">
        <v>-693.51477791000002</v>
      </c>
      <c r="E14" s="284">
        <v>-751.56752710000001</v>
      </c>
      <c r="F14" s="283">
        <v>-737.80174690000001</v>
      </c>
      <c r="G14" s="284">
        <v>-759.13656152999999</v>
      </c>
      <c r="H14" s="283">
        <v>-670.81912399999999</v>
      </c>
      <c r="I14" s="284">
        <v>-751.92484380000008</v>
      </c>
      <c r="J14" s="283">
        <v>-781.9309275999999</v>
      </c>
      <c r="K14" s="284">
        <v>-727.35772343000008</v>
      </c>
      <c r="L14" s="283">
        <v>-686.23072595999997</v>
      </c>
    </row>
    <row r="15" spans="1:12">
      <c r="A15" s="280" t="s">
        <v>187</v>
      </c>
      <c r="B15" s="280" t="s">
        <v>94</v>
      </c>
      <c r="C15" s="285" t="str">
        <f>IF($A$3=1,$A$15,$B$15)</f>
        <v>Acquisition and administrative expenses</v>
      </c>
      <c r="D15" s="174">
        <v>-144.18862959000001</v>
      </c>
      <c r="E15" s="160">
        <v>-192.65881603</v>
      </c>
      <c r="F15" s="174">
        <v>-164.42098801</v>
      </c>
      <c r="G15" s="160">
        <v>-162.23047324999999</v>
      </c>
      <c r="H15" s="174">
        <v>-172.46312781</v>
      </c>
      <c r="I15" s="160">
        <v>-198.70307527</v>
      </c>
      <c r="J15" s="174">
        <v>-159.79570602999999</v>
      </c>
      <c r="K15" s="160">
        <v>-162.17990267000002</v>
      </c>
      <c r="L15" s="174">
        <v>-171.75398996999999</v>
      </c>
    </row>
    <row r="16" spans="1:12">
      <c r="A16" s="280" t="s">
        <v>188</v>
      </c>
      <c r="B16" s="280" t="s">
        <v>130</v>
      </c>
      <c r="C16" s="285" t="str">
        <f>IF($A$3=1,$A$16,$B$16)</f>
        <v>Other expenses</v>
      </c>
      <c r="D16" s="174">
        <v>-8.4923371799999998</v>
      </c>
      <c r="E16" s="160">
        <v>-6.2209338000000001</v>
      </c>
      <c r="F16" s="174">
        <v>-7.3213610300000003</v>
      </c>
      <c r="G16" s="160">
        <v>-4.6969393699999999</v>
      </c>
      <c r="H16" s="174">
        <v>-9.4453908400000017</v>
      </c>
      <c r="I16" s="160">
        <v>-1.3944835200000001</v>
      </c>
      <c r="J16" s="174">
        <v>-5.5213024100000014</v>
      </c>
      <c r="K16" s="160">
        <v>-5.86482174</v>
      </c>
      <c r="L16" s="174">
        <v>-7.7303660199999999</v>
      </c>
    </row>
    <row r="17" spans="1:12">
      <c r="A17" s="280" t="s">
        <v>208</v>
      </c>
      <c r="B17" s="280" t="s">
        <v>214</v>
      </c>
      <c r="C17" s="286" t="str">
        <f>IF($A$3=1,$A$17,$B$17)</f>
        <v>Business operating result</v>
      </c>
      <c r="D17" s="218">
        <v>56.085026220000003</v>
      </c>
      <c r="E17" s="217">
        <v>54.351370719999998</v>
      </c>
      <c r="F17" s="218">
        <v>51.478648399999997</v>
      </c>
      <c r="G17" s="217">
        <v>37.7566591</v>
      </c>
      <c r="H17" s="218">
        <v>91.067094119999993</v>
      </c>
      <c r="I17" s="217">
        <v>22.960118359999996</v>
      </c>
      <c r="J17" s="218">
        <v>54.138401560000005</v>
      </c>
      <c r="K17" s="217">
        <v>60.448323930000008</v>
      </c>
      <c r="L17" s="218">
        <v>111.86276466000001</v>
      </c>
    </row>
    <row r="18" spans="1:12">
      <c r="A18" s="280" t="s">
        <v>210</v>
      </c>
      <c r="B18" s="280" t="s">
        <v>211</v>
      </c>
      <c r="C18" s="287" t="str">
        <f>IF($A$3=1,$A$18,$B$18)</f>
        <v>Adjustments</v>
      </c>
      <c r="D18" s="288">
        <v>0</v>
      </c>
      <c r="E18" s="289">
        <v>0</v>
      </c>
      <c r="F18" s="288">
        <v>0</v>
      </c>
      <c r="G18" s="289">
        <v>0</v>
      </c>
      <c r="H18" s="288">
        <v>0</v>
      </c>
      <c r="I18" s="289">
        <v>0</v>
      </c>
      <c r="J18" s="288">
        <v>0</v>
      </c>
      <c r="K18" s="289">
        <v>0</v>
      </c>
      <c r="L18" s="288">
        <v>0</v>
      </c>
    </row>
    <row r="19" spans="1:12" ht="13.5" thickBot="1">
      <c r="A19" s="280" t="s">
        <v>172</v>
      </c>
      <c r="B19" s="280" t="s">
        <v>173</v>
      </c>
      <c r="C19" s="290" t="str">
        <f>IF($A$3=1,$A$19,$B$19)</f>
        <v>Result before taxes</v>
      </c>
      <c r="D19" s="220">
        <v>56.085026220000003</v>
      </c>
      <c r="E19" s="219">
        <v>54.351370719999998</v>
      </c>
      <c r="F19" s="220">
        <v>51.478648399999997</v>
      </c>
      <c r="G19" s="219">
        <v>37.7566591</v>
      </c>
      <c r="H19" s="220">
        <v>91.067094119999993</v>
      </c>
      <c r="I19" s="219">
        <v>22.960118359999996</v>
      </c>
      <c r="J19" s="220">
        <v>54.138401560000005</v>
      </c>
      <c r="K19" s="219">
        <v>60.448323930000008</v>
      </c>
      <c r="L19" s="220">
        <v>111.86276466000001</v>
      </c>
    </row>
    <row r="20" spans="1:12">
      <c r="A20" s="280"/>
      <c r="B20" s="280"/>
      <c r="C20" s="291"/>
      <c r="D20" s="292"/>
      <c r="E20" s="292"/>
      <c r="F20" s="293"/>
      <c r="G20" s="292"/>
      <c r="H20" s="293"/>
      <c r="I20" s="292"/>
      <c r="J20" s="293"/>
      <c r="K20" s="292"/>
      <c r="L20" s="293"/>
    </row>
    <row r="21" spans="1:12"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2">
      <c r="C22" s="277" t="str">
        <f>IF($A$3=1,$A$26,$B$26)</f>
        <v>Czech Republic</v>
      </c>
      <c r="D22" s="278"/>
      <c r="E22" s="278"/>
      <c r="F22" s="278"/>
      <c r="G22" s="278"/>
      <c r="H22" s="278"/>
      <c r="I22" s="278"/>
      <c r="J22" s="278"/>
      <c r="K22" s="278"/>
      <c r="L22" s="278"/>
    </row>
    <row r="23" spans="1:12" ht="13.5" thickBot="1">
      <c r="C23" s="279"/>
      <c r="D23" s="172" t="s">
        <v>177</v>
      </c>
      <c r="E23" s="158" t="s">
        <v>178</v>
      </c>
      <c r="F23" s="172" t="s">
        <v>180</v>
      </c>
      <c r="G23" s="158" t="s">
        <v>231</v>
      </c>
      <c r="H23" s="172" t="s">
        <v>232</v>
      </c>
      <c r="I23" s="158" t="s">
        <v>234</v>
      </c>
      <c r="J23" s="172" t="s">
        <v>236</v>
      </c>
      <c r="K23" s="158" t="str">
        <f>K8</f>
        <v>Q3 22</v>
      </c>
      <c r="L23" s="172" t="s">
        <v>240</v>
      </c>
    </row>
    <row r="24" spans="1:12">
      <c r="C24" s="281" t="str">
        <f>IF($A$3=1,$A$9,$B$9)</f>
        <v>Gross premiums written</v>
      </c>
      <c r="D24" s="173">
        <v>435.41037892999998</v>
      </c>
      <c r="E24" s="159">
        <v>479.64926818999999</v>
      </c>
      <c r="F24" s="173">
        <v>465.90243102999995</v>
      </c>
      <c r="G24" s="159">
        <v>459.97391862000001</v>
      </c>
      <c r="H24" s="173">
        <v>459.41384013999999</v>
      </c>
      <c r="I24" s="159">
        <v>582.46461956999997</v>
      </c>
      <c r="J24" s="173">
        <v>523.96280997999997</v>
      </c>
      <c r="K24" s="159">
        <v>513.80803278000008</v>
      </c>
      <c r="L24" s="173">
        <v>501.88584958000007</v>
      </c>
    </row>
    <row r="25" spans="1:12">
      <c r="A25" s="294" t="s">
        <v>27</v>
      </c>
      <c r="B25" s="294" t="s">
        <v>59</v>
      </c>
      <c r="C25" s="282" t="str">
        <f>IF($A$3=1,$A$10,$B$10)</f>
        <v>Net earned premiums</v>
      </c>
      <c r="D25" s="283">
        <v>322.33693903</v>
      </c>
      <c r="E25" s="284">
        <v>342.44671961</v>
      </c>
      <c r="F25" s="283">
        <v>351.94985350999997</v>
      </c>
      <c r="G25" s="284">
        <v>352.95739631999999</v>
      </c>
      <c r="H25" s="283">
        <v>352.45079681999999</v>
      </c>
      <c r="I25" s="284">
        <v>390.65267850999999</v>
      </c>
      <c r="J25" s="283">
        <v>392.50834719000005</v>
      </c>
      <c r="K25" s="284">
        <v>398.61642618000002</v>
      </c>
      <c r="L25" s="283">
        <v>393.30835194999997</v>
      </c>
    </row>
    <row r="26" spans="1:12">
      <c r="A26" s="294" t="s">
        <v>28</v>
      </c>
      <c r="B26" s="294" t="s">
        <v>69</v>
      </c>
      <c r="C26" s="285" t="str">
        <f>IF($A$3=1,$A$11,$B$11)</f>
        <v>Financial result excl. result from shares in at equity consolidated companies</v>
      </c>
      <c r="D26" s="174">
        <v>12.396309909999999</v>
      </c>
      <c r="E26" s="160">
        <v>21.30974711</v>
      </c>
      <c r="F26" s="174">
        <v>17.919538410000001</v>
      </c>
      <c r="G26" s="160">
        <v>19.62038561</v>
      </c>
      <c r="H26" s="174">
        <v>12.12799798</v>
      </c>
      <c r="I26" s="160">
        <v>29.104537009999998</v>
      </c>
      <c r="J26" s="174">
        <v>17.527413410000001</v>
      </c>
      <c r="K26" s="160">
        <v>13.745888539999999</v>
      </c>
      <c r="L26" s="174">
        <v>7.2242978200000012</v>
      </c>
    </row>
    <row r="27" spans="1:12">
      <c r="A27" s="294" t="s">
        <v>33</v>
      </c>
      <c r="B27" s="294" t="s">
        <v>61</v>
      </c>
      <c r="C27" s="285" t="str">
        <f>IF($A$3=1,$A$12,$B$12)</f>
        <v>Result from shares in at equity consolidated companies</v>
      </c>
      <c r="D27" s="174">
        <v>-0.34733046999999995</v>
      </c>
      <c r="E27" s="160">
        <v>6.3851930000000001E-2</v>
      </c>
      <c r="F27" s="174">
        <v>1.2362448899999998</v>
      </c>
      <c r="G27" s="160">
        <v>1.3962497899999999</v>
      </c>
      <c r="H27" s="174">
        <v>-1.5567254100000001</v>
      </c>
      <c r="I27" s="160">
        <v>0</v>
      </c>
      <c r="J27" s="174">
        <v>0</v>
      </c>
      <c r="K27" s="160">
        <v>0</v>
      </c>
      <c r="L27" s="174">
        <v>0</v>
      </c>
    </row>
    <row r="28" spans="1:12">
      <c r="A28" s="294" t="s">
        <v>201</v>
      </c>
      <c r="B28" s="294" t="s">
        <v>202</v>
      </c>
      <c r="C28" s="285" t="str">
        <f>IF($A$3=1,$A$13,$B$13)</f>
        <v>Other income</v>
      </c>
      <c r="D28" s="174">
        <v>9.2706926999999997</v>
      </c>
      <c r="E28" s="160">
        <v>9.3977893800000007</v>
      </c>
      <c r="F28" s="174">
        <v>5.46005699</v>
      </c>
      <c r="G28" s="160">
        <v>6.4389040800000004</v>
      </c>
      <c r="H28" s="174">
        <v>9.0494638799999993</v>
      </c>
      <c r="I28" s="160">
        <v>8.1248154899999996</v>
      </c>
      <c r="J28" s="174">
        <v>4.7027513399999998</v>
      </c>
      <c r="K28" s="160">
        <v>4.1919904800000003</v>
      </c>
      <c r="L28" s="174">
        <v>9.6106631999999994</v>
      </c>
    </row>
    <row r="29" spans="1:12">
      <c r="A29" s="294" t="s">
        <v>203</v>
      </c>
      <c r="B29" s="294" t="s">
        <v>213</v>
      </c>
      <c r="C29" s="282" t="str">
        <f>IF($A$3=1,$A$14,$B$14)</f>
        <v>Expenses for claims and insurance benefits</v>
      </c>
      <c r="D29" s="283">
        <v>-211.97585042000003</v>
      </c>
      <c r="E29" s="284">
        <v>-223.80819808000001</v>
      </c>
      <c r="F29" s="283">
        <v>-217.45963219999999</v>
      </c>
      <c r="G29" s="284">
        <v>-211.29415863</v>
      </c>
      <c r="H29" s="283">
        <v>-176.21785754000001</v>
      </c>
      <c r="I29" s="284">
        <v>-253.68808754000003</v>
      </c>
      <c r="J29" s="283">
        <v>-229.6458154</v>
      </c>
      <c r="K29" s="284">
        <v>-216.97680872999999</v>
      </c>
      <c r="L29" s="283">
        <v>-170.36697153</v>
      </c>
    </row>
    <row r="30" spans="1:12">
      <c r="A30" s="294" t="s">
        <v>204</v>
      </c>
      <c r="B30" s="294" t="s">
        <v>205</v>
      </c>
      <c r="C30" s="285" t="str">
        <f>IF($A$3=1,$A$15,$B$15)</f>
        <v>Acquisition and administrative expenses</v>
      </c>
      <c r="D30" s="174">
        <v>-97.183830039999989</v>
      </c>
      <c r="E30" s="160">
        <v>-91.083489889999996</v>
      </c>
      <c r="F30" s="174">
        <v>-105.29187587</v>
      </c>
      <c r="G30" s="160">
        <v>-108.5601898</v>
      </c>
      <c r="H30" s="174">
        <v>-123.32410398</v>
      </c>
      <c r="I30" s="160">
        <v>-113.39383909999999</v>
      </c>
      <c r="J30" s="174">
        <v>-132.29739052000002</v>
      </c>
      <c r="K30" s="160">
        <v>-134.94851136000003</v>
      </c>
      <c r="L30" s="174">
        <v>-154.79652862999998</v>
      </c>
    </row>
    <row r="31" spans="1:12">
      <c r="A31" s="294" t="s">
        <v>100</v>
      </c>
      <c r="B31" s="294" t="s">
        <v>101</v>
      </c>
      <c r="C31" s="285" t="str">
        <f>IF($A$3=1,$A$16,$B$16)</f>
        <v>Other expenses</v>
      </c>
      <c r="D31" s="174">
        <v>4.8516292500000002</v>
      </c>
      <c r="E31" s="160">
        <v>-10.898539169999999</v>
      </c>
      <c r="F31" s="174">
        <v>-4.3460612599999999</v>
      </c>
      <c r="G31" s="160">
        <v>-8.79214144</v>
      </c>
      <c r="H31" s="174">
        <v>-34.295149500000001</v>
      </c>
      <c r="I31" s="160">
        <v>-10.568541849999999</v>
      </c>
      <c r="J31" s="174">
        <v>-9.1033524599999982</v>
      </c>
      <c r="K31" s="160">
        <v>-11.3987806</v>
      </c>
      <c r="L31" s="174">
        <v>-30.23900136</v>
      </c>
    </row>
    <row r="32" spans="1:12">
      <c r="A32" s="294" t="s">
        <v>30</v>
      </c>
      <c r="B32" s="294" t="s">
        <v>68</v>
      </c>
      <c r="C32" s="286" t="str">
        <f>IF($A$3=1,$A$17,$B$17)</f>
        <v>Business operating result</v>
      </c>
      <c r="D32" s="218">
        <v>39.348559960000003</v>
      </c>
      <c r="E32" s="217">
        <v>47.427880889999997</v>
      </c>
      <c r="F32" s="218">
        <v>49.468124469999999</v>
      </c>
      <c r="G32" s="217">
        <v>51.766445929999996</v>
      </c>
      <c r="H32" s="218">
        <v>38.234422250000001</v>
      </c>
      <c r="I32" s="217">
        <v>50.231562519999997</v>
      </c>
      <c r="J32" s="218">
        <v>43.691953560000002</v>
      </c>
      <c r="K32" s="217">
        <v>53.230204510000007</v>
      </c>
      <c r="L32" s="218">
        <v>54.740811450000002</v>
      </c>
    </row>
    <row r="33" spans="3:12">
      <c r="C33" s="287" t="str">
        <f>IF($A$3=1,$A$18,$B$18)</f>
        <v>Adjustments</v>
      </c>
      <c r="D33" s="288">
        <v>0</v>
      </c>
      <c r="E33" s="289">
        <v>0</v>
      </c>
      <c r="F33" s="288">
        <v>0</v>
      </c>
      <c r="G33" s="289">
        <v>0</v>
      </c>
      <c r="H33" s="288">
        <v>0</v>
      </c>
      <c r="I33" s="289">
        <v>0</v>
      </c>
      <c r="J33" s="288">
        <v>0</v>
      </c>
      <c r="K33" s="289">
        <v>0</v>
      </c>
      <c r="L33" s="288">
        <v>0</v>
      </c>
    </row>
    <row r="34" spans="3:12" ht="13.5" thickBot="1">
      <c r="C34" s="295" t="str">
        <f>IF($A$3=1,$A$19,$B$19)</f>
        <v>Result before taxes</v>
      </c>
      <c r="D34" s="220">
        <v>39.348559960000003</v>
      </c>
      <c r="E34" s="219">
        <v>47.427880889999997</v>
      </c>
      <c r="F34" s="220">
        <v>49.468124469999999</v>
      </c>
      <c r="G34" s="219">
        <v>51.766445929999996</v>
      </c>
      <c r="H34" s="220">
        <v>38.234422250000001</v>
      </c>
      <c r="I34" s="219">
        <v>50.231562519999997</v>
      </c>
      <c r="J34" s="220">
        <v>43.691953560000002</v>
      </c>
      <c r="K34" s="219">
        <v>53.230204510000007</v>
      </c>
      <c r="L34" s="220">
        <v>54.740811450000002</v>
      </c>
    </row>
    <row r="35" spans="3:12">
      <c r="C35" s="277"/>
      <c r="D35" s="278"/>
      <c r="E35" s="278"/>
      <c r="F35" s="278"/>
      <c r="G35" s="278"/>
      <c r="H35" s="278"/>
      <c r="I35" s="278"/>
      <c r="J35" s="278"/>
      <c r="K35" s="278"/>
      <c r="L35" s="278"/>
    </row>
    <row r="36" spans="3:12">
      <c r="C36" s="296"/>
      <c r="D36" s="276"/>
      <c r="E36" s="276"/>
      <c r="F36" s="276"/>
      <c r="G36" s="276"/>
      <c r="H36" s="276"/>
      <c r="I36" s="276"/>
      <c r="J36" s="276"/>
      <c r="K36" s="276"/>
      <c r="L36" s="276"/>
    </row>
    <row r="37" spans="3:12">
      <c r="C37" s="296"/>
      <c r="D37" s="276"/>
      <c r="E37" s="276"/>
      <c r="F37" s="276"/>
      <c r="G37" s="276"/>
      <c r="H37" s="276"/>
      <c r="I37" s="276"/>
      <c r="J37" s="276"/>
      <c r="K37" s="276"/>
      <c r="L37" s="276"/>
    </row>
    <row r="38" spans="3:12">
      <c r="C38" s="296"/>
      <c r="D38" s="276"/>
      <c r="E38" s="276"/>
      <c r="F38" s="276"/>
      <c r="G38" s="276"/>
      <c r="H38" s="276"/>
      <c r="I38" s="276"/>
      <c r="J38" s="276"/>
      <c r="K38" s="276"/>
      <c r="L38" s="276"/>
    </row>
    <row r="39" spans="3:12">
      <c r="C39" s="277"/>
      <c r="D39" s="278"/>
      <c r="E39" s="278"/>
      <c r="F39" s="278"/>
      <c r="G39" s="278"/>
      <c r="H39" s="278"/>
      <c r="I39" s="278"/>
      <c r="J39" s="278"/>
      <c r="K39" s="278"/>
      <c r="L39" s="278"/>
    </row>
    <row r="40" spans="3:12">
      <c r="C40" s="277"/>
      <c r="D40" s="278"/>
      <c r="E40" s="278"/>
      <c r="F40" s="278"/>
      <c r="G40" s="278"/>
      <c r="H40" s="278"/>
      <c r="I40" s="278"/>
      <c r="J40" s="278"/>
      <c r="K40" s="278"/>
      <c r="L40" s="278"/>
    </row>
    <row r="41" spans="3:12">
      <c r="C41" s="277" t="str">
        <f>IF($A$3=1,$A$27,$B$27)</f>
        <v>Poland</v>
      </c>
      <c r="D41" s="278"/>
      <c r="E41" s="278"/>
      <c r="F41" s="278"/>
      <c r="G41" s="278"/>
      <c r="H41" s="278"/>
      <c r="I41" s="278"/>
      <c r="J41" s="278"/>
      <c r="K41" s="278"/>
      <c r="L41" s="278"/>
    </row>
    <row r="42" spans="3:12" ht="13.5" thickBot="1">
      <c r="C42" s="279"/>
      <c r="D42" s="172" t="s">
        <v>177</v>
      </c>
      <c r="E42" s="158" t="s">
        <v>178</v>
      </c>
      <c r="F42" s="172" t="s">
        <v>180</v>
      </c>
      <c r="G42" s="158" t="s">
        <v>231</v>
      </c>
      <c r="H42" s="172" t="s">
        <v>232</v>
      </c>
      <c r="I42" s="158" t="s">
        <v>234</v>
      </c>
      <c r="J42" s="172" t="s">
        <v>236</v>
      </c>
      <c r="K42" s="158" t="str">
        <f>K23</f>
        <v>Q3 22</v>
      </c>
      <c r="L42" s="172" t="s">
        <v>240</v>
      </c>
    </row>
    <row r="43" spans="3:12">
      <c r="C43" s="281" t="str">
        <f>IF($A$3=1,$A$9,$B$9)</f>
        <v>Gross premiums written</v>
      </c>
      <c r="D43" s="173">
        <v>307.15942288000002</v>
      </c>
      <c r="E43" s="159">
        <v>325.32574636000004</v>
      </c>
      <c r="F43" s="173">
        <v>315.39434451</v>
      </c>
      <c r="G43" s="159">
        <v>310.58664106999998</v>
      </c>
      <c r="H43" s="173">
        <v>328.48474085000004</v>
      </c>
      <c r="I43" s="159">
        <v>336.56381046000001</v>
      </c>
      <c r="J43" s="173">
        <v>322.45556274</v>
      </c>
      <c r="K43" s="159">
        <v>332.16964326999999</v>
      </c>
      <c r="L43" s="173">
        <v>361.6924846</v>
      </c>
    </row>
    <row r="44" spans="3:12">
      <c r="C44" s="282" t="str">
        <f>IF($A$3=1,$A$10,$B$10)</f>
        <v>Net earned premiums</v>
      </c>
      <c r="D44" s="283">
        <v>236.86522461999999</v>
      </c>
      <c r="E44" s="284">
        <v>237.65449753000001</v>
      </c>
      <c r="F44" s="283">
        <v>242.99901764999998</v>
      </c>
      <c r="G44" s="284">
        <v>247.79869528</v>
      </c>
      <c r="H44" s="283">
        <v>254.57690919999999</v>
      </c>
      <c r="I44" s="284">
        <v>248.91310362999999</v>
      </c>
      <c r="J44" s="283">
        <v>245.22012240999996</v>
      </c>
      <c r="K44" s="284">
        <v>253.61927370000001</v>
      </c>
      <c r="L44" s="283">
        <v>270.64832661000003</v>
      </c>
    </row>
    <row r="45" spans="3:12">
      <c r="C45" s="285" t="str">
        <f>IF($A$3=1,$A$11,$B$11)</f>
        <v>Financial result excl. result from shares in at equity consolidated companies</v>
      </c>
      <c r="D45" s="174">
        <v>7.13594303</v>
      </c>
      <c r="E45" s="160">
        <v>10.87320989</v>
      </c>
      <c r="F45" s="174">
        <v>5.8152283499999999</v>
      </c>
      <c r="G45" s="160">
        <v>7.88797617</v>
      </c>
      <c r="H45" s="174">
        <v>-0.62972740000000005</v>
      </c>
      <c r="I45" s="160">
        <v>2.7106577700000001</v>
      </c>
      <c r="J45" s="174">
        <v>4.3950989600000003</v>
      </c>
      <c r="K45" s="160">
        <v>4.8651683800000001</v>
      </c>
      <c r="L45" s="174">
        <v>7.5773607400000005</v>
      </c>
    </row>
    <row r="46" spans="3:12">
      <c r="C46" s="285" t="str">
        <f>IF($A$3=1,$A$12,$B$12)</f>
        <v>Result from shares in at equity consolidated companies</v>
      </c>
      <c r="D46" s="174">
        <v>0</v>
      </c>
      <c r="E46" s="160">
        <v>0</v>
      </c>
      <c r="F46" s="174">
        <v>0</v>
      </c>
      <c r="G46" s="160">
        <v>0</v>
      </c>
      <c r="H46" s="174">
        <v>0</v>
      </c>
      <c r="I46" s="160">
        <v>0</v>
      </c>
      <c r="J46" s="174">
        <v>0</v>
      </c>
      <c r="K46" s="160">
        <v>0</v>
      </c>
      <c r="L46" s="174">
        <v>0</v>
      </c>
    </row>
    <row r="47" spans="3:12">
      <c r="C47" s="285" t="str">
        <f>IF($A$3=1,$A$13,$B$13)</f>
        <v>Other income</v>
      </c>
      <c r="D47" s="174">
        <v>0.51452695999999998</v>
      </c>
      <c r="E47" s="160">
        <v>3.7173722400000004</v>
      </c>
      <c r="F47" s="174">
        <v>1.77035874</v>
      </c>
      <c r="G47" s="160">
        <v>2.1655859799999999</v>
      </c>
      <c r="H47" s="174">
        <v>1.8989272800000001</v>
      </c>
      <c r="I47" s="160">
        <v>3.58845964</v>
      </c>
      <c r="J47" s="174">
        <v>5.6716219099999998</v>
      </c>
      <c r="K47" s="160">
        <v>4.1254530300000001</v>
      </c>
      <c r="L47" s="174">
        <v>6.8172479000000008</v>
      </c>
    </row>
    <row r="48" spans="3:12">
      <c r="C48" s="282" t="str">
        <f>IF($A$3=1,$A$14,$B$14)</f>
        <v>Expenses for claims and insurance benefits</v>
      </c>
      <c r="D48" s="283">
        <v>-170.01587767000001</v>
      </c>
      <c r="E48" s="284">
        <v>-170.33505238000001</v>
      </c>
      <c r="F48" s="283">
        <v>-168.71284930000002</v>
      </c>
      <c r="G48" s="284">
        <v>-173.50459527999999</v>
      </c>
      <c r="H48" s="283">
        <v>-158.66743613999998</v>
      </c>
      <c r="I48" s="284">
        <v>-171.38604588999999</v>
      </c>
      <c r="J48" s="283">
        <v>-166.09839231000001</v>
      </c>
      <c r="K48" s="284">
        <v>-175.17586503999999</v>
      </c>
      <c r="L48" s="283">
        <v>-183.68004169999998</v>
      </c>
    </row>
    <row r="49" spans="3:12">
      <c r="C49" s="285" t="str">
        <f>IF($A$3=1,$A$15,$B$15)</f>
        <v>Acquisition and administrative expenses</v>
      </c>
      <c r="D49" s="174">
        <v>-65.41151090999999</v>
      </c>
      <c r="E49" s="160">
        <v>-57.920898510000001</v>
      </c>
      <c r="F49" s="174">
        <v>-55.899544859999999</v>
      </c>
      <c r="G49" s="160">
        <v>-59.466660140000002</v>
      </c>
      <c r="H49" s="174">
        <v>-67.796716979999985</v>
      </c>
      <c r="I49" s="160">
        <v>-64.968920050000008</v>
      </c>
      <c r="J49" s="174">
        <v>-63.157144819999999</v>
      </c>
      <c r="K49" s="160">
        <v>-65.373128710000003</v>
      </c>
      <c r="L49" s="174">
        <v>-80.450755149999992</v>
      </c>
    </row>
    <row r="50" spans="3:12">
      <c r="C50" s="285" t="str">
        <f>IF($A$3=1,$A$16,$B$16)</f>
        <v>Other expenses</v>
      </c>
      <c r="D50" s="174">
        <v>-21.405580319999999</v>
      </c>
      <c r="E50" s="160">
        <v>-8.2882408999999999</v>
      </c>
      <c r="F50" s="174">
        <v>-7.9048891799999996</v>
      </c>
      <c r="G50" s="160">
        <v>-7.4917378600000006</v>
      </c>
      <c r="H50" s="174">
        <v>-9.9935332599999995</v>
      </c>
      <c r="I50" s="160">
        <v>-7.5690881399999999</v>
      </c>
      <c r="J50" s="174">
        <v>-8.7092682999999997</v>
      </c>
      <c r="K50" s="160">
        <v>-9.6597603100000011</v>
      </c>
      <c r="L50" s="174">
        <v>-9.9928965899999991</v>
      </c>
    </row>
    <row r="51" spans="3:12">
      <c r="C51" s="286" t="str">
        <f>IF($A$3=1,$A$17,$B$17)</f>
        <v>Business operating result</v>
      </c>
      <c r="D51" s="218">
        <v>-12.317274289999999</v>
      </c>
      <c r="E51" s="217">
        <v>15.700887869999999</v>
      </c>
      <c r="F51" s="218">
        <v>18.067321399999997</v>
      </c>
      <c r="G51" s="217">
        <v>17.389264149999999</v>
      </c>
      <c r="H51" s="218">
        <v>19.3884227</v>
      </c>
      <c r="I51" s="217">
        <v>11.288166960000002</v>
      </c>
      <c r="J51" s="218">
        <v>17.322037850000001</v>
      </c>
      <c r="K51" s="217">
        <v>12.40114105</v>
      </c>
      <c r="L51" s="218">
        <v>10.919241810000001</v>
      </c>
    </row>
    <row r="52" spans="3:12">
      <c r="C52" s="287" t="str">
        <f>IF($A$3=1,$A$18,$B$18)</f>
        <v>Adjustments</v>
      </c>
      <c r="D52" s="288">
        <v>8.9694699999999985E-3</v>
      </c>
      <c r="E52" s="289">
        <v>0</v>
      </c>
      <c r="F52" s="288">
        <v>0</v>
      </c>
      <c r="G52" s="289">
        <v>0</v>
      </c>
      <c r="H52" s="288">
        <v>-0.68815711999999996</v>
      </c>
      <c r="I52" s="289">
        <v>0</v>
      </c>
      <c r="J52" s="288">
        <v>0</v>
      </c>
      <c r="K52" s="289">
        <v>0</v>
      </c>
      <c r="L52" s="288">
        <v>-0.18444935999999998</v>
      </c>
    </row>
    <row r="53" spans="3:12" ht="13.5" thickBot="1">
      <c r="C53" s="295" t="str">
        <f>IF($A$3=1,$A$19,$B$19)</f>
        <v>Result before taxes</v>
      </c>
      <c r="D53" s="222">
        <v>-12.30830482</v>
      </c>
      <c r="E53" s="221">
        <v>15.700887869999999</v>
      </c>
      <c r="F53" s="222">
        <v>18.067321399999997</v>
      </c>
      <c r="G53" s="221">
        <v>17.389264149999999</v>
      </c>
      <c r="H53" s="222">
        <v>18.70026558</v>
      </c>
      <c r="I53" s="221">
        <v>11.288166960000002</v>
      </c>
      <c r="J53" s="222">
        <v>17.322037850000001</v>
      </c>
      <c r="K53" s="221">
        <v>12.40114105</v>
      </c>
      <c r="L53" s="222">
        <v>10.73479245</v>
      </c>
    </row>
    <row r="54" spans="3:12">
      <c r="C54" s="291"/>
      <c r="D54" s="292"/>
      <c r="E54" s="292"/>
      <c r="F54" s="292"/>
      <c r="G54" s="292"/>
      <c r="H54" s="292"/>
      <c r="I54" s="292"/>
      <c r="J54" s="292"/>
      <c r="K54" s="292"/>
      <c r="L54" s="292"/>
    </row>
    <row r="55" spans="3:12">
      <c r="C55" s="291"/>
      <c r="D55" s="292"/>
      <c r="E55" s="292"/>
      <c r="F55" s="292"/>
      <c r="G55" s="292"/>
      <c r="H55" s="292"/>
      <c r="I55" s="292"/>
      <c r="J55" s="292"/>
      <c r="K55" s="292"/>
      <c r="L55" s="292"/>
    </row>
    <row r="56" spans="3:12">
      <c r="C56" s="277" t="str">
        <f>IF($A$3=1,$A$28,$B$28)</f>
        <v>Extended CEE</v>
      </c>
      <c r="D56" s="278"/>
      <c r="E56" s="278"/>
      <c r="F56" s="278"/>
      <c r="G56" s="278"/>
      <c r="H56" s="278"/>
      <c r="I56" s="278"/>
      <c r="J56" s="278"/>
      <c r="K56" s="278"/>
      <c r="L56" s="278"/>
    </row>
    <row r="57" spans="3:12" ht="13.5" thickBot="1">
      <c r="C57" s="279"/>
      <c r="D57" s="172" t="s">
        <v>177</v>
      </c>
      <c r="E57" s="158" t="s">
        <v>178</v>
      </c>
      <c r="F57" s="172" t="s">
        <v>180</v>
      </c>
      <c r="G57" s="158" t="s">
        <v>231</v>
      </c>
      <c r="H57" s="172" t="s">
        <v>232</v>
      </c>
      <c r="I57" s="158" t="s">
        <v>234</v>
      </c>
      <c r="J57" s="172" t="s">
        <v>236</v>
      </c>
      <c r="K57" s="158" t="str">
        <f>K42</f>
        <v>Q3 22</v>
      </c>
      <c r="L57" s="172" t="s">
        <v>240</v>
      </c>
    </row>
    <row r="58" spans="3:12">
      <c r="C58" s="281" t="str">
        <f>IF($A$3=1,$A$9,$B$9)</f>
        <v>Gross premiums written</v>
      </c>
      <c r="D58" s="173">
        <v>661.63552988999993</v>
      </c>
      <c r="E58" s="159">
        <v>742.97636021000005</v>
      </c>
      <c r="F58" s="173">
        <v>688.52729870000007</v>
      </c>
      <c r="G58" s="159">
        <v>695.60915637999994</v>
      </c>
      <c r="H58" s="173">
        <v>759.62053026000001</v>
      </c>
      <c r="I58" s="159">
        <v>890.87417202999984</v>
      </c>
      <c r="J58" s="173">
        <v>831.22447085999988</v>
      </c>
      <c r="K58" s="159">
        <v>967.56531460000008</v>
      </c>
      <c r="L58" s="173">
        <v>903.57974716999991</v>
      </c>
    </row>
    <row r="59" spans="3:12">
      <c r="C59" s="282" t="str">
        <f>IF($A$3=1,$A$10,$B$10)</f>
        <v>Net earned premiums</v>
      </c>
      <c r="D59" s="283">
        <v>525.62133093</v>
      </c>
      <c r="E59" s="284">
        <v>526.29645334000008</v>
      </c>
      <c r="F59" s="283">
        <v>545.66835059000005</v>
      </c>
      <c r="G59" s="284">
        <v>548.71321221999995</v>
      </c>
      <c r="H59" s="283">
        <v>580.0064687900001</v>
      </c>
      <c r="I59" s="284">
        <v>597.07333789999996</v>
      </c>
      <c r="J59" s="283">
        <v>627.29533149999997</v>
      </c>
      <c r="K59" s="284">
        <v>809.79743351000002</v>
      </c>
      <c r="L59" s="283">
        <v>708.58326197999997</v>
      </c>
    </row>
    <row r="60" spans="3:12">
      <c r="C60" s="285" t="str">
        <f>IF($A$3=1,$A$11,$B$11)</f>
        <v>Financial result excl. result from shares in at equity consolidated companies</v>
      </c>
      <c r="D60" s="174">
        <v>26.440844479999999</v>
      </c>
      <c r="E60" s="160">
        <v>32.649353829999995</v>
      </c>
      <c r="F60" s="174">
        <v>30.25718174</v>
      </c>
      <c r="G60" s="160">
        <v>29.956469649999999</v>
      </c>
      <c r="H60" s="174">
        <v>37.226726859999999</v>
      </c>
      <c r="I60" s="160">
        <v>28.054677609999999</v>
      </c>
      <c r="J60" s="174">
        <v>21.56899653</v>
      </c>
      <c r="K60" s="160">
        <v>49.806306510000006</v>
      </c>
      <c r="L60" s="174">
        <v>28.756163540000003</v>
      </c>
    </row>
    <row r="61" spans="3:12">
      <c r="C61" s="285" t="str">
        <f>IF($A$3=1,$A$12,$B$12)</f>
        <v>Result from shares in at equity consolidated companies</v>
      </c>
      <c r="D61" s="174">
        <v>0</v>
      </c>
      <c r="E61" s="160">
        <v>0</v>
      </c>
      <c r="F61" s="174">
        <v>0</v>
      </c>
      <c r="G61" s="160">
        <v>0</v>
      </c>
      <c r="H61" s="174">
        <v>0</v>
      </c>
      <c r="I61" s="160">
        <v>0</v>
      </c>
      <c r="J61" s="174">
        <v>0</v>
      </c>
      <c r="K61" s="160">
        <v>0</v>
      </c>
      <c r="L61" s="174">
        <v>0</v>
      </c>
    </row>
    <row r="62" spans="3:12">
      <c r="C62" s="285" t="str">
        <f>IF($A$3=1,$A$13,$B$13)</f>
        <v>Other income</v>
      </c>
      <c r="D62" s="174">
        <v>13.82185211</v>
      </c>
      <c r="E62" s="160">
        <v>12.30596061</v>
      </c>
      <c r="F62" s="174">
        <v>7.0612457599999994</v>
      </c>
      <c r="G62" s="160">
        <v>9.1959768800000017</v>
      </c>
      <c r="H62" s="174">
        <v>24.85235011</v>
      </c>
      <c r="I62" s="160">
        <v>9.0757203699999991</v>
      </c>
      <c r="J62" s="174">
        <v>11.776711600000001</v>
      </c>
      <c r="K62" s="160">
        <v>15.517795569999999</v>
      </c>
      <c r="L62" s="174">
        <v>20.44039416</v>
      </c>
    </row>
    <row r="63" spans="3:12">
      <c r="C63" s="282" t="str">
        <f>IF($A$3=1,$A$14,$B$14)</f>
        <v>Expenses for claims and insurance benefits</v>
      </c>
      <c r="D63" s="283">
        <v>-357.50056651</v>
      </c>
      <c r="E63" s="284">
        <v>-370.51652357999996</v>
      </c>
      <c r="F63" s="283">
        <v>-375.47354894</v>
      </c>
      <c r="G63" s="284">
        <v>-391.60664587999997</v>
      </c>
      <c r="H63" s="283">
        <v>-367.35085478999997</v>
      </c>
      <c r="I63" s="284">
        <v>-405.30309774999995</v>
      </c>
      <c r="J63" s="283">
        <v>-430.70312453000003</v>
      </c>
      <c r="K63" s="284">
        <v>-524.86982532000002</v>
      </c>
      <c r="L63" s="283">
        <v>-429.13735293999997</v>
      </c>
    </row>
    <row r="64" spans="3:12">
      <c r="C64" s="285" t="str">
        <f>IF($A$3=1,$A$15,$B$15)</f>
        <v>Acquisition and administrative expenses</v>
      </c>
      <c r="D64" s="174">
        <v>-148.10782898000002</v>
      </c>
      <c r="E64" s="160">
        <v>-134.51050855000003</v>
      </c>
      <c r="F64" s="174">
        <v>-140.92021171000002</v>
      </c>
      <c r="G64" s="160">
        <v>-140.29275000999999</v>
      </c>
      <c r="H64" s="174">
        <v>-156.81457802</v>
      </c>
      <c r="I64" s="160">
        <v>-155.28812553</v>
      </c>
      <c r="J64" s="174">
        <v>-161.70381366999999</v>
      </c>
      <c r="K64" s="160">
        <v>-227.17599518000003</v>
      </c>
      <c r="L64" s="174">
        <v>-214.65540433999999</v>
      </c>
    </row>
    <row r="65" spans="3:12">
      <c r="C65" s="285" t="str">
        <f>IF($A$3=1,$A$16,$B$16)</f>
        <v>Other expenses</v>
      </c>
      <c r="D65" s="174">
        <v>-36.822795049999996</v>
      </c>
      <c r="E65" s="160">
        <v>-25.364015440000003</v>
      </c>
      <c r="F65" s="174">
        <v>-23.639476250000001</v>
      </c>
      <c r="G65" s="160">
        <v>-33.376934540000001</v>
      </c>
      <c r="H65" s="174">
        <v>-35.740805269999996</v>
      </c>
      <c r="I65" s="160">
        <v>-29.808833010000001</v>
      </c>
      <c r="J65" s="174">
        <v>-26.389240989999998</v>
      </c>
      <c r="K65" s="160">
        <v>-73.519667780000006</v>
      </c>
      <c r="L65" s="174">
        <v>-72.661576330000003</v>
      </c>
    </row>
    <row r="66" spans="3:12">
      <c r="C66" s="286" t="str">
        <f>IF($A$3=1,$A$17,$B$17)</f>
        <v>Business operating result</v>
      </c>
      <c r="D66" s="218">
        <v>23.452836980000001</v>
      </c>
      <c r="E66" s="217">
        <v>40.860720210000004</v>
      </c>
      <c r="F66" s="218">
        <v>42.953541189999996</v>
      </c>
      <c r="G66" s="217">
        <v>22.58932832</v>
      </c>
      <c r="H66" s="218">
        <v>82.179307679999994</v>
      </c>
      <c r="I66" s="217">
        <v>43.803679589999994</v>
      </c>
      <c r="J66" s="218">
        <v>41.844860439999998</v>
      </c>
      <c r="K66" s="217">
        <v>49.556047310000004</v>
      </c>
      <c r="L66" s="218">
        <v>41.325486070000004</v>
      </c>
    </row>
    <row r="67" spans="3:12">
      <c r="C67" s="287" t="str">
        <f>IF($A$3=1,$A$18,$B$18)</f>
        <v>Adjustments</v>
      </c>
      <c r="D67" s="288">
        <v>4.2678470000000003E-2</v>
      </c>
      <c r="E67" s="289">
        <v>0</v>
      </c>
      <c r="F67" s="288">
        <v>0</v>
      </c>
      <c r="G67" s="289">
        <v>0</v>
      </c>
      <c r="H67" s="288">
        <v>0</v>
      </c>
      <c r="I67" s="289">
        <v>0</v>
      </c>
      <c r="J67" s="288">
        <v>0</v>
      </c>
      <c r="K67" s="289">
        <v>0</v>
      </c>
      <c r="L67" s="288">
        <v>-63.815392280000005</v>
      </c>
    </row>
    <row r="68" spans="3:12" ht="13.5" thickBot="1">
      <c r="C68" s="295" t="str">
        <f>IF($A$3=1,$A$19,$B$19)</f>
        <v>Result before taxes</v>
      </c>
      <c r="D68" s="222">
        <v>23.495515449999999</v>
      </c>
      <c r="E68" s="221">
        <v>40.860720210000004</v>
      </c>
      <c r="F68" s="222">
        <v>42.953541189999996</v>
      </c>
      <c r="G68" s="221">
        <v>22.58932832</v>
      </c>
      <c r="H68" s="222">
        <v>82.179307679999994</v>
      </c>
      <c r="I68" s="221">
        <v>43.803679589999994</v>
      </c>
      <c r="J68" s="222">
        <v>41.844860439999998</v>
      </c>
      <c r="K68" s="221">
        <v>49.556047310000004</v>
      </c>
      <c r="L68" s="222">
        <v>-22.489906210000001</v>
      </c>
    </row>
    <row r="69" spans="3:12">
      <c r="C69" s="277"/>
      <c r="D69" s="278"/>
      <c r="E69" s="278"/>
      <c r="F69" s="278"/>
      <c r="G69" s="278"/>
      <c r="H69" s="278"/>
      <c r="I69" s="278"/>
      <c r="J69" s="278"/>
      <c r="K69" s="278"/>
      <c r="L69" s="278"/>
    </row>
    <row r="70" spans="3:12">
      <c r="C70" s="277"/>
      <c r="D70" s="278"/>
      <c r="E70" s="278"/>
      <c r="F70" s="278"/>
      <c r="G70" s="278"/>
      <c r="H70" s="278"/>
      <c r="I70" s="278"/>
      <c r="J70" s="278"/>
      <c r="K70" s="278"/>
      <c r="L70" s="278"/>
    </row>
    <row r="71" spans="3:12">
      <c r="C71" s="277" t="str">
        <f>IF($A$3=1,$A$29,$B$29)</f>
        <v>Special Markets</v>
      </c>
      <c r="D71" s="278"/>
      <c r="E71" s="278"/>
      <c r="F71" s="278"/>
      <c r="G71" s="278"/>
      <c r="H71" s="278"/>
      <c r="I71" s="278"/>
      <c r="J71" s="278"/>
      <c r="K71" s="278"/>
      <c r="L71" s="278"/>
    </row>
    <row r="72" spans="3:12" ht="13.5" thickBot="1">
      <c r="C72" s="279"/>
      <c r="D72" s="172" t="s">
        <v>177</v>
      </c>
      <c r="E72" s="158" t="s">
        <v>178</v>
      </c>
      <c r="F72" s="172" t="s">
        <v>180</v>
      </c>
      <c r="G72" s="158" t="s">
        <v>231</v>
      </c>
      <c r="H72" s="172" t="s">
        <v>232</v>
      </c>
      <c r="I72" s="158" t="s">
        <v>234</v>
      </c>
      <c r="J72" s="172" t="s">
        <v>236</v>
      </c>
      <c r="K72" s="158" t="str">
        <f>K57</f>
        <v>Q3 22</v>
      </c>
      <c r="L72" s="172" t="s">
        <v>240</v>
      </c>
    </row>
    <row r="73" spans="3:12">
      <c r="C73" s="281" t="str">
        <f>IF($A$3=1,$A$9,$B$9)</f>
        <v>Gross premiums written</v>
      </c>
      <c r="D73" s="173">
        <v>144.77509431999999</v>
      </c>
      <c r="E73" s="159">
        <v>145.53637846000001</v>
      </c>
      <c r="F73" s="173">
        <v>123.60621469</v>
      </c>
      <c r="G73" s="159">
        <v>124.30501709000001</v>
      </c>
      <c r="H73" s="173">
        <v>138.23797181</v>
      </c>
      <c r="I73" s="159">
        <v>152.12077239000001</v>
      </c>
      <c r="J73" s="173">
        <v>145.07998843999999</v>
      </c>
      <c r="K73" s="159">
        <v>244.22483638999998</v>
      </c>
      <c r="L73" s="173">
        <v>304.76117916000004</v>
      </c>
    </row>
    <row r="74" spans="3:12">
      <c r="C74" s="282" t="str">
        <f>IF($A$3=1,$A$10,$B$10)</f>
        <v>Net earned premiums</v>
      </c>
      <c r="D74" s="283">
        <v>82.878507470000017</v>
      </c>
      <c r="E74" s="284">
        <v>89.884351930000008</v>
      </c>
      <c r="F74" s="283">
        <v>83.813229650000011</v>
      </c>
      <c r="G74" s="284">
        <v>84.486755360000004</v>
      </c>
      <c r="H74" s="283">
        <v>67.681423159999994</v>
      </c>
      <c r="I74" s="284">
        <v>81.980883669999983</v>
      </c>
      <c r="J74" s="283">
        <v>85.111396330000005</v>
      </c>
      <c r="K74" s="284">
        <v>172.58702127000001</v>
      </c>
      <c r="L74" s="283">
        <v>161.61506599000001</v>
      </c>
    </row>
    <row r="75" spans="3:12">
      <c r="C75" s="285" t="str">
        <f>IF($A$3=1,$A$11,$B$11)</f>
        <v>Financial result excl. result from shares in at equity consolidated companies</v>
      </c>
      <c r="D75" s="174">
        <v>6.6101482100000002</v>
      </c>
      <c r="E75" s="160">
        <v>7.5321001599999997</v>
      </c>
      <c r="F75" s="174">
        <v>8.4611639700000012</v>
      </c>
      <c r="G75" s="160">
        <v>7.1643271200000003</v>
      </c>
      <c r="H75" s="174">
        <v>12.483942460000002</v>
      </c>
      <c r="I75" s="160">
        <v>6.4100231599999988</v>
      </c>
      <c r="J75" s="174">
        <v>7.8954938999999991</v>
      </c>
      <c r="K75" s="160">
        <v>22.896724410000001</v>
      </c>
      <c r="L75" s="174">
        <v>115.34189712999999</v>
      </c>
    </row>
    <row r="76" spans="3:12">
      <c r="C76" s="285" t="str">
        <f>IF($A$3=1,$A$12,$B$12)</f>
        <v>Result from shares in at equity consolidated companies</v>
      </c>
      <c r="D76" s="174">
        <v>0</v>
      </c>
      <c r="E76" s="160">
        <v>0</v>
      </c>
      <c r="F76" s="174">
        <v>0</v>
      </c>
      <c r="G76" s="160">
        <v>0</v>
      </c>
      <c r="H76" s="174">
        <v>0</v>
      </c>
      <c r="I76" s="160">
        <v>0</v>
      </c>
      <c r="J76" s="174">
        <v>0</v>
      </c>
      <c r="K76" s="160">
        <v>0</v>
      </c>
      <c r="L76" s="174">
        <v>0</v>
      </c>
    </row>
    <row r="77" spans="3:12">
      <c r="C77" s="285" t="str">
        <f>IF($A$3=1,$A$13,$B$13)</f>
        <v>Other income</v>
      </c>
      <c r="D77" s="174">
        <v>-11.767489020000001</v>
      </c>
      <c r="E77" s="160">
        <v>23.516961970000001</v>
      </c>
      <c r="F77" s="174">
        <v>2.1980872400000004</v>
      </c>
      <c r="G77" s="160">
        <v>-3.5528922999999999</v>
      </c>
      <c r="H77" s="174">
        <v>7.5711423600000014</v>
      </c>
      <c r="I77" s="160">
        <v>5.9078856100000001</v>
      </c>
      <c r="J77" s="174">
        <v>21.950892739999997</v>
      </c>
      <c r="K77" s="160">
        <v>96.303184139999999</v>
      </c>
      <c r="L77" s="174">
        <v>-80.267551190000006</v>
      </c>
    </row>
    <row r="78" spans="3:12">
      <c r="C78" s="282" t="str">
        <f>IF($A$3=1,$A$14,$B$14)</f>
        <v>Expenses for claims and insurance benefits</v>
      </c>
      <c r="D78" s="283">
        <v>-53.16448278</v>
      </c>
      <c r="E78" s="284">
        <v>-76.926763530000002</v>
      </c>
      <c r="F78" s="283">
        <v>-57.751206709999998</v>
      </c>
      <c r="G78" s="284">
        <v>-52.674742969999997</v>
      </c>
      <c r="H78" s="283">
        <v>-41.580504099999999</v>
      </c>
      <c r="I78" s="284">
        <v>-56.392254879999996</v>
      </c>
      <c r="J78" s="283">
        <v>-80.368546460000005</v>
      </c>
      <c r="K78" s="284">
        <v>-215.88973827999996</v>
      </c>
      <c r="L78" s="283">
        <v>-99.778631160000003</v>
      </c>
    </row>
    <row r="79" spans="3:12">
      <c r="C79" s="285" t="str">
        <f>IF($A$3=1,$A$15,$B$15)</f>
        <v>Acquisition and administrative expenses</v>
      </c>
      <c r="D79" s="174">
        <v>-12.513999149999998</v>
      </c>
      <c r="E79" s="160">
        <v>-17.292484569999999</v>
      </c>
      <c r="F79" s="174">
        <v>-16.621455019999999</v>
      </c>
      <c r="G79" s="160">
        <v>-14.36530799</v>
      </c>
      <c r="H79" s="174">
        <v>-17.429678350000003</v>
      </c>
      <c r="I79" s="160">
        <v>-13.55721323</v>
      </c>
      <c r="J79" s="174">
        <v>-14.051023170000001</v>
      </c>
      <c r="K79" s="160">
        <v>-43.003407519999996</v>
      </c>
      <c r="L79" s="174">
        <v>-44.764271870000002</v>
      </c>
    </row>
    <row r="80" spans="3:12">
      <c r="C80" s="285" t="str">
        <f>IF($A$3=1,$A$16,$B$16)</f>
        <v>Other expenses</v>
      </c>
      <c r="D80" s="174">
        <v>-9.6054378199999988</v>
      </c>
      <c r="E80" s="160">
        <v>-15.745040400000001</v>
      </c>
      <c r="F80" s="174">
        <v>-8.8728046199999984</v>
      </c>
      <c r="G80" s="160">
        <v>-12.617580890000001</v>
      </c>
      <c r="H80" s="174">
        <v>-21.508946300000005</v>
      </c>
      <c r="I80" s="160">
        <v>-16.023622329999998</v>
      </c>
      <c r="J80" s="174">
        <v>-8.7131941899999994</v>
      </c>
      <c r="K80" s="160">
        <v>-17.377794510000001</v>
      </c>
      <c r="L80" s="174">
        <v>-34.832509850000001</v>
      </c>
    </row>
    <row r="81" spans="3:12">
      <c r="C81" s="286" t="str">
        <f>IF($A$3=1,$A$17,$B$17)</f>
        <v>Business operating result</v>
      </c>
      <c r="D81" s="218">
        <v>2.4372469100000003</v>
      </c>
      <c r="E81" s="217">
        <v>10.96912556</v>
      </c>
      <c r="F81" s="218">
        <v>11.22701451</v>
      </c>
      <c r="G81" s="217">
        <v>8.44055833</v>
      </c>
      <c r="H81" s="218">
        <v>7.2173792299999997</v>
      </c>
      <c r="I81" s="217">
        <v>8.3257019999999997</v>
      </c>
      <c r="J81" s="218">
        <v>11.825019150000001</v>
      </c>
      <c r="K81" s="217">
        <v>15.515989509999999</v>
      </c>
      <c r="L81" s="218">
        <v>17.31399905</v>
      </c>
    </row>
    <row r="82" spans="3:12">
      <c r="C82" s="287" t="str">
        <f>IF($A$3=1,$A$18,$B$18)</f>
        <v>Adjustments</v>
      </c>
      <c r="D82" s="288">
        <v>0.42809750000000002</v>
      </c>
      <c r="E82" s="289">
        <v>0</v>
      </c>
      <c r="F82" s="288">
        <v>0</v>
      </c>
      <c r="G82" s="289">
        <v>0</v>
      </c>
      <c r="H82" s="288">
        <v>0</v>
      </c>
      <c r="I82" s="289">
        <v>0</v>
      </c>
      <c r="J82" s="288">
        <v>0</v>
      </c>
      <c r="K82" s="289">
        <v>0</v>
      </c>
      <c r="L82" s="288">
        <v>-3.5780506000000001</v>
      </c>
    </row>
    <row r="83" spans="3:12" ht="13.5" thickBot="1">
      <c r="C83" s="295" t="str">
        <f>IF($A$3=1,$A$19,$B$19)</f>
        <v>Result before taxes</v>
      </c>
      <c r="D83" s="222">
        <v>2.8653444099999996</v>
      </c>
      <c r="E83" s="221">
        <v>10.96912556</v>
      </c>
      <c r="F83" s="222">
        <v>11.22701451</v>
      </c>
      <c r="G83" s="221">
        <v>8.44055833</v>
      </c>
      <c r="H83" s="222">
        <v>7.2173792299999997</v>
      </c>
      <c r="I83" s="221">
        <v>8.3257019999999997</v>
      </c>
      <c r="J83" s="222">
        <v>11.825019150000001</v>
      </c>
      <c r="K83" s="221">
        <v>15.515989509999999</v>
      </c>
      <c r="L83" s="222">
        <v>13.73594845</v>
      </c>
    </row>
    <row r="84" spans="3:12">
      <c r="C84" s="297"/>
      <c r="D84" s="293"/>
      <c r="E84" s="293"/>
      <c r="F84" s="293"/>
      <c r="G84" s="293"/>
      <c r="H84" s="293"/>
      <c r="I84" s="293"/>
      <c r="J84" s="293"/>
      <c r="K84" s="293"/>
      <c r="L84" s="293"/>
    </row>
    <row r="85" spans="3:12">
      <c r="C85" s="298"/>
      <c r="D85" s="299"/>
      <c r="E85" s="299"/>
      <c r="F85" s="299"/>
      <c r="G85" s="299"/>
      <c r="H85" s="299"/>
      <c r="I85" s="299"/>
      <c r="J85" s="299"/>
      <c r="K85" s="299"/>
      <c r="L85" s="299"/>
    </row>
    <row r="86" spans="3:12">
      <c r="C86" s="298"/>
      <c r="D86" s="299"/>
      <c r="E86" s="299"/>
      <c r="F86" s="299"/>
      <c r="G86" s="299"/>
      <c r="H86" s="299"/>
      <c r="I86" s="299"/>
      <c r="J86" s="299"/>
      <c r="K86" s="299"/>
      <c r="L86" s="299"/>
    </row>
    <row r="87" spans="3:12">
      <c r="C87" s="298"/>
      <c r="D87" s="299"/>
      <c r="E87" s="299"/>
      <c r="F87" s="299"/>
      <c r="G87" s="299"/>
      <c r="H87" s="299"/>
      <c r="I87" s="299"/>
      <c r="J87" s="299"/>
      <c r="K87" s="299"/>
      <c r="L87" s="299"/>
    </row>
    <row r="88" spans="3:12">
      <c r="C88" s="298"/>
      <c r="D88" s="299"/>
      <c r="E88" s="299"/>
      <c r="F88" s="299"/>
      <c r="G88" s="299"/>
      <c r="H88" s="299"/>
      <c r="I88" s="299"/>
      <c r="J88" s="299"/>
      <c r="K88" s="299"/>
      <c r="L88" s="299"/>
    </row>
    <row r="89" spans="3:12">
      <c r="C89" s="298"/>
      <c r="D89" s="299"/>
      <c r="E89" s="299"/>
      <c r="F89" s="299"/>
      <c r="G89" s="299"/>
      <c r="H89" s="299"/>
      <c r="I89" s="299"/>
      <c r="J89" s="299"/>
      <c r="K89" s="299"/>
      <c r="L89" s="299"/>
    </row>
    <row r="90" spans="3:12">
      <c r="C90" s="277" t="str">
        <f>IF($A$3=1,$A$30,$B$30)</f>
        <v>Group Functions</v>
      </c>
      <c r="D90" s="278"/>
      <c r="E90" s="278"/>
      <c r="F90" s="278"/>
      <c r="G90" s="278"/>
      <c r="H90" s="278"/>
      <c r="I90" s="278"/>
      <c r="J90" s="278"/>
      <c r="K90" s="278"/>
      <c r="L90" s="278"/>
    </row>
    <row r="91" spans="3:12" ht="13.5" thickBot="1">
      <c r="C91" s="279"/>
      <c r="D91" s="172" t="s">
        <v>177</v>
      </c>
      <c r="E91" s="158" t="s">
        <v>178</v>
      </c>
      <c r="F91" s="172" t="s">
        <v>180</v>
      </c>
      <c r="G91" s="158" t="s">
        <v>231</v>
      </c>
      <c r="H91" s="172" t="s">
        <v>232</v>
      </c>
      <c r="I91" s="158" t="s">
        <v>234</v>
      </c>
      <c r="J91" s="172" t="s">
        <v>236</v>
      </c>
      <c r="K91" s="158" t="str">
        <f>K72</f>
        <v>Q3 22</v>
      </c>
      <c r="L91" s="172" t="s">
        <v>240</v>
      </c>
    </row>
    <row r="92" spans="3:12">
      <c r="C92" s="281" t="str">
        <f>IF($A$3=1,$A$9,$B$9)</f>
        <v>Gross premiums written</v>
      </c>
      <c r="D92" s="173">
        <v>393.54829668000002</v>
      </c>
      <c r="E92" s="159">
        <v>526.75515532999998</v>
      </c>
      <c r="F92" s="173">
        <v>488.06731374999998</v>
      </c>
      <c r="G92" s="159">
        <v>467.06751774999998</v>
      </c>
      <c r="H92" s="173">
        <v>483.12724688999998</v>
      </c>
      <c r="I92" s="159">
        <v>659.56595803999994</v>
      </c>
      <c r="J92" s="173">
        <v>582.78278379999995</v>
      </c>
      <c r="K92" s="159">
        <v>501.90932499000002</v>
      </c>
      <c r="L92" s="173">
        <v>553.56676935000007</v>
      </c>
    </row>
    <row r="93" spans="3:12">
      <c r="C93" s="282" t="str">
        <f>IF($A$3=1,$A$10,$B$10)</f>
        <v>Net earned premiums</v>
      </c>
      <c r="D93" s="283">
        <v>351.94304472999994</v>
      </c>
      <c r="E93" s="284">
        <v>370.96993606000001</v>
      </c>
      <c r="F93" s="283">
        <v>379.72651511000004</v>
      </c>
      <c r="G93" s="284">
        <v>392.49879520999997</v>
      </c>
      <c r="H93" s="283">
        <v>410.91460802</v>
      </c>
      <c r="I93" s="284">
        <v>438.07744066000004</v>
      </c>
      <c r="J93" s="283">
        <v>450.21530152000003</v>
      </c>
      <c r="K93" s="284">
        <v>426.19266499999992</v>
      </c>
      <c r="L93" s="283">
        <v>441.65751231999997</v>
      </c>
    </row>
    <row r="94" spans="3:12">
      <c r="C94" s="285" t="str">
        <f>IF($A$3=1,$A$11,$B$11)</f>
        <v>Financial result excl. result from shares in at equity consolidated companies</v>
      </c>
      <c r="D94" s="174">
        <v>-53.953170390000004</v>
      </c>
      <c r="E94" s="160">
        <v>-49.428309420000005</v>
      </c>
      <c r="F94" s="174">
        <v>-31.971425719999999</v>
      </c>
      <c r="G94" s="160">
        <v>-35.372255930000001</v>
      </c>
      <c r="H94" s="174">
        <v>-112.83020882000001</v>
      </c>
      <c r="I94" s="160">
        <v>-19.201257179999999</v>
      </c>
      <c r="J94" s="174">
        <v>-28.681921639999995</v>
      </c>
      <c r="K94" s="160">
        <v>-79.446059950000006</v>
      </c>
      <c r="L94" s="174">
        <v>-13.728717189999999</v>
      </c>
    </row>
    <row r="95" spans="3:12">
      <c r="C95" s="285" t="str">
        <f>IF($A$3=1,$A$12,$B$12)</f>
        <v>Result from shares in at equity consolidated companies</v>
      </c>
      <c r="D95" s="174">
        <v>0.23406126999999999</v>
      </c>
      <c r="E95" s="160">
        <v>0.45038726000000001</v>
      </c>
      <c r="F95" s="174">
        <v>0.61897373</v>
      </c>
      <c r="G95" s="160">
        <v>0.62537286999999997</v>
      </c>
      <c r="H95" s="174">
        <v>-1.06796168</v>
      </c>
      <c r="I95" s="160">
        <v>0.16568947000000001</v>
      </c>
      <c r="J95" s="174">
        <v>0.15806265999999999</v>
      </c>
      <c r="K95" s="160">
        <v>0.14880157999999999</v>
      </c>
      <c r="L95" s="174">
        <v>8.6291110000000004E-2</v>
      </c>
    </row>
    <row r="96" spans="3:12">
      <c r="C96" s="285" t="str">
        <f>IF($A$3=1,$A$13,$B$13)</f>
        <v>Other income</v>
      </c>
      <c r="D96" s="174">
        <v>-6.3249301899999999</v>
      </c>
      <c r="E96" s="160">
        <v>4.8260244400000003</v>
      </c>
      <c r="F96" s="174">
        <v>-3.07422957</v>
      </c>
      <c r="G96" s="160">
        <v>1.0043850400000001</v>
      </c>
      <c r="H96" s="174">
        <v>13.90406426</v>
      </c>
      <c r="I96" s="160">
        <v>1.56880474</v>
      </c>
      <c r="J96" s="174">
        <v>9.1126472399999994</v>
      </c>
      <c r="K96" s="160">
        <v>9.85159758</v>
      </c>
      <c r="L96" s="174">
        <v>-0.47691340000000004</v>
      </c>
    </row>
    <row r="97" spans="3:12">
      <c r="C97" s="282" t="str">
        <f>IF($A$3=1,$A$14,$B$14)</f>
        <v>Expenses for claims and insurance benefits</v>
      </c>
      <c r="D97" s="283">
        <v>-177.53895154</v>
      </c>
      <c r="E97" s="284">
        <v>-230.92979352</v>
      </c>
      <c r="F97" s="283">
        <v>-257.36170978000001</v>
      </c>
      <c r="G97" s="284">
        <v>-237.59052713</v>
      </c>
      <c r="H97" s="283">
        <v>-260.12857083</v>
      </c>
      <c r="I97" s="284">
        <v>-295.16695149000003</v>
      </c>
      <c r="J97" s="283">
        <v>-297.93507357000004</v>
      </c>
      <c r="K97" s="284">
        <v>-270.16234386000002</v>
      </c>
      <c r="L97" s="283">
        <v>-280.54784971999999</v>
      </c>
    </row>
    <row r="98" spans="3:12">
      <c r="C98" s="285" t="str">
        <f>IF($A$3=1,$A$15,$B$15)</f>
        <v>Acquisition and administrative expenses</v>
      </c>
      <c r="D98" s="174">
        <v>-142.60995775000001</v>
      </c>
      <c r="E98" s="160">
        <v>-134.90597302</v>
      </c>
      <c r="F98" s="174">
        <v>-129.01840448999999</v>
      </c>
      <c r="G98" s="160">
        <v>-140.53380103999999</v>
      </c>
      <c r="H98" s="174">
        <v>-132.41491804999998</v>
      </c>
      <c r="I98" s="160">
        <v>-133.38194190999999</v>
      </c>
      <c r="J98" s="174">
        <v>-135.72601332999997</v>
      </c>
      <c r="K98" s="160">
        <v>-145.02011565999999</v>
      </c>
      <c r="L98" s="174">
        <v>-137.77861000999999</v>
      </c>
    </row>
    <row r="99" spans="3:12">
      <c r="C99" s="285" t="str">
        <f>IF($A$3=1,$A$16,$B$16)</f>
        <v>Other expenses</v>
      </c>
      <c r="D99" s="174">
        <v>-1.89556752</v>
      </c>
      <c r="E99" s="160">
        <v>-3.0081966099999997</v>
      </c>
      <c r="F99" s="174">
        <v>-7.48312518</v>
      </c>
      <c r="G99" s="160">
        <v>5.9560416500000004</v>
      </c>
      <c r="H99" s="174">
        <v>-25.207133099999997</v>
      </c>
      <c r="I99" s="160">
        <v>-4.7985346900000003</v>
      </c>
      <c r="J99" s="174">
        <v>-5.3320302499999999</v>
      </c>
      <c r="K99" s="160">
        <v>-1.8613423999999998</v>
      </c>
      <c r="L99" s="174">
        <v>-29.225121990000002</v>
      </c>
    </row>
    <row r="100" spans="3:12">
      <c r="C100" s="286" t="str">
        <f>IF($A$3=1,$A$17,$B$17)</f>
        <v>Business operating result</v>
      </c>
      <c r="D100" s="218">
        <v>-30.145471390000001</v>
      </c>
      <c r="E100" s="217">
        <v>-42.025924809999999</v>
      </c>
      <c r="F100" s="218">
        <v>-48.563405899999999</v>
      </c>
      <c r="G100" s="217">
        <v>-13.411989330000001</v>
      </c>
      <c r="H100" s="218">
        <v>-106.8301202</v>
      </c>
      <c r="I100" s="217">
        <v>-12.7367504</v>
      </c>
      <c r="J100" s="218">
        <v>-8.1890273699999998</v>
      </c>
      <c r="K100" s="217">
        <v>-60.29679771</v>
      </c>
      <c r="L100" s="218">
        <v>-20.01340888</v>
      </c>
    </row>
    <row r="101" spans="3:12">
      <c r="C101" s="287" t="str">
        <f>IF($A$3=1,$A$18,$B$18)</f>
        <v>Adjustments</v>
      </c>
      <c r="D101" s="288">
        <v>0</v>
      </c>
      <c r="E101" s="289">
        <v>0</v>
      </c>
      <c r="F101" s="288">
        <v>0</v>
      </c>
      <c r="G101" s="289">
        <v>0</v>
      </c>
      <c r="H101" s="288">
        <v>0</v>
      </c>
      <c r="I101" s="289">
        <v>0</v>
      </c>
      <c r="J101" s="288">
        <v>0</v>
      </c>
      <c r="K101" s="289">
        <v>0</v>
      </c>
      <c r="L101" s="288">
        <v>0</v>
      </c>
    </row>
    <row r="102" spans="3:12" ht="13.5" thickBot="1">
      <c r="C102" s="295" t="str">
        <f>IF($A$3=1,$A$19,$B$19)</f>
        <v>Result before taxes</v>
      </c>
      <c r="D102" s="222">
        <v>-30.145471390000001</v>
      </c>
      <c r="E102" s="221">
        <v>-42.025924809999999</v>
      </c>
      <c r="F102" s="222">
        <v>-48.563405899999999</v>
      </c>
      <c r="G102" s="221">
        <v>-13.411989330000001</v>
      </c>
      <c r="H102" s="222">
        <v>-106.8301202</v>
      </c>
      <c r="I102" s="221">
        <v>-12.7367504</v>
      </c>
      <c r="J102" s="222">
        <v>-8.1890273699999998</v>
      </c>
      <c r="K102" s="221">
        <v>-60.29679771</v>
      </c>
      <c r="L102" s="222">
        <v>-20.01340888</v>
      </c>
    </row>
    <row r="103" spans="3:12">
      <c r="C103" s="277"/>
      <c r="D103" s="278"/>
      <c r="E103" s="278"/>
      <c r="F103" s="278"/>
      <c r="G103" s="278"/>
      <c r="H103" s="278"/>
      <c r="I103" s="278"/>
      <c r="J103" s="278"/>
      <c r="K103" s="278"/>
      <c r="L103" s="278"/>
    </row>
    <row r="104" spans="3:12">
      <c r="C104" s="277"/>
      <c r="D104" s="278"/>
      <c r="E104" s="278"/>
      <c r="F104" s="278"/>
      <c r="G104" s="278"/>
      <c r="H104" s="278"/>
      <c r="I104" s="278"/>
      <c r="J104" s="278"/>
      <c r="K104" s="278"/>
      <c r="L104" s="278"/>
    </row>
    <row r="105" spans="3:12">
      <c r="C105" s="277" t="str">
        <f>IF($A$3=1,$A$31,$B$31)</f>
        <v>Consolidation</v>
      </c>
      <c r="D105" s="278"/>
      <c r="E105" s="278"/>
      <c r="F105" s="278"/>
      <c r="G105" s="278"/>
      <c r="H105" s="278"/>
      <c r="I105" s="278"/>
      <c r="J105" s="278"/>
      <c r="K105" s="278"/>
      <c r="L105" s="278"/>
    </row>
    <row r="106" spans="3:12" ht="13.5" thickBot="1">
      <c r="C106" s="279"/>
      <c r="D106" s="172" t="s">
        <v>177</v>
      </c>
      <c r="E106" s="158" t="s">
        <v>178</v>
      </c>
      <c r="F106" s="172" t="s">
        <v>180</v>
      </c>
      <c r="G106" s="158" t="s">
        <v>231</v>
      </c>
      <c r="H106" s="172" t="s">
        <v>232</v>
      </c>
      <c r="I106" s="158" t="s">
        <v>234</v>
      </c>
      <c r="J106" s="172" t="s">
        <v>236</v>
      </c>
      <c r="K106" s="158" t="str">
        <f>K91</f>
        <v>Q3 22</v>
      </c>
      <c r="L106" s="172" t="s">
        <v>240</v>
      </c>
    </row>
    <row r="107" spans="3:12">
      <c r="C107" s="281" t="str">
        <f>IF($A$3=1,$A$9,$B$9)</f>
        <v>Gross premiums written</v>
      </c>
      <c r="D107" s="173">
        <v>-337.33758504999997</v>
      </c>
      <c r="E107" s="159">
        <v>-447.50650275999999</v>
      </c>
      <c r="F107" s="173">
        <v>-361.02102731000002</v>
      </c>
      <c r="G107" s="159">
        <v>-366.94723617</v>
      </c>
      <c r="H107" s="173">
        <v>-398.56846494999996</v>
      </c>
      <c r="I107" s="159">
        <v>-537.83895633000009</v>
      </c>
      <c r="J107" s="173">
        <v>-420.78687406</v>
      </c>
      <c r="K107" s="159">
        <v>-384.67821293999998</v>
      </c>
      <c r="L107" s="173">
        <v>-448.09556264999998</v>
      </c>
    </row>
    <row r="108" spans="3:12">
      <c r="C108" s="282" t="str">
        <f>IF($A$3=1,$A$10,$B$10)</f>
        <v>Net earned premiums</v>
      </c>
      <c r="D108" s="283">
        <v>3.2250101100000017</v>
      </c>
      <c r="E108" s="284">
        <v>0.19483486999999919</v>
      </c>
      <c r="F108" s="283">
        <v>-0.37094515</v>
      </c>
      <c r="G108" s="284">
        <v>1.0222733499999999</v>
      </c>
      <c r="H108" s="283">
        <v>-1.1982331099999919</v>
      </c>
      <c r="I108" s="284">
        <v>-2.8496911399999934</v>
      </c>
      <c r="J108" s="283">
        <v>3.2599916299999934</v>
      </c>
      <c r="K108" s="284">
        <v>-5.3640213299999999</v>
      </c>
      <c r="L108" s="283">
        <v>7.3345297000000027</v>
      </c>
    </row>
    <row r="109" spans="3:12">
      <c r="C109" s="285" t="str">
        <f>IF($A$3=1,$A$11,$B$11)</f>
        <v>Financial result excl. result from shares in at equity consolidated companies</v>
      </c>
      <c r="D109" s="174">
        <v>-1.02173077</v>
      </c>
      <c r="E109" s="160">
        <v>-0.57746741000000001</v>
      </c>
      <c r="F109" s="174">
        <v>-1.34658195</v>
      </c>
      <c r="G109" s="160">
        <v>-0.67239998999999995</v>
      </c>
      <c r="H109" s="174">
        <v>-1.53954619</v>
      </c>
      <c r="I109" s="160">
        <v>-0.75109528999999997</v>
      </c>
      <c r="J109" s="174">
        <v>-1.09444531</v>
      </c>
      <c r="K109" s="160">
        <v>-0.7915350000000001</v>
      </c>
      <c r="L109" s="174">
        <v>-1.9207992699999998</v>
      </c>
    </row>
    <row r="110" spans="3:12">
      <c r="C110" s="285" t="str">
        <f>IF($A$3=1,$A$12,$B$12)</f>
        <v>Result from shares in at equity consolidated companies</v>
      </c>
      <c r="D110" s="174">
        <v>0</v>
      </c>
      <c r="E110" s="160">
        <v>0</v>
      </c>
      <c r="F110" s="174">
        <v>0</v>
      </c>
      <c r="G110" s="160">
        <v>0</v>
      </c>
      <c r="H110" s="174">
        <v>0</v>
      </c>
      <c r="I110" s="160">
        <v>0</v>
      </c>
      <c r="J110" s="174">
        <v>0</v>
      </c>
      <c r="K110" s="160">
        <v>0</v>
      </c>
      <c r="L110" s="174">
        <v>0</v>
      </c>
    </row>
    <row r="111" spans="3:12">
      <c r="C111" s="285" t="str">
        <f>IF($A$3=1,$A$13,$B$13)</f>
        <v>Other income</v>
      </c>
      <c r="D111" s="174">
        <v>-0.1861585</v>
      </c>
      <c r="E111" s="160">
        <v>-0.59789231000000009</v>
      </c>
      <c r="F111" s="174">
        <v>-0.50396624999999995</v>
      </c>
      <c r="G111" s="160">
        <v>-0.34347831000000001</v>
      </c>
      <c r="H111" s="174">
        <v>-0.21304151000000002</v>
      </c>
      <c r="I111" s="160">
        <v>-0.87723267000000005</v>
      </c>
      <c r="J111" s="174">
        <v>-0.37450614999999998</v>
      </c>
      <c r="K111" s="160">
        <v>-0.50324803000000007</v>
      </c>
      <c r="L111" s="174">
        <v>-0.53299834000000001</v>
      </c>
    </row>
    <row r="112" spans="3:12">
      <c r="C112" s="282" t="str">
        <f>IF($A$3=1,$A$14,$B$14)</f>
        <v>Expenses for claims and insurance benefits</v>
      </c>
      <c r="D112" s="283">
        <v>-11.662546690000001</v>
      </c>
      <c r="E112" s="284">
        <v>1.49707553</v>
      </c>
      <c r="F112" s="283">
        <v>3.6132531299999999</v>
      </c>
      <c r="G112" s="284">
        <v>0.64835541000000008</v>
      </c>
      <c r="H112" s="283">
        <v>-3.1034952399999982</v>
      </c>
      <c r="I112" s="284">
        <v>-1.7469368600000004</v>
      </c>
      <c r="J112" s="283">
        <v>8.3186931200000025</v>
      </c>
      <c r="K112" s="284">
        <v>-8.5632451799999991</v>
      </c>
      <c r="L112" s="283">
        <v>-9.3271449700000009</v>
      </c>
    </row>
    <row r="113" spans="3:12">
      <c r="C113" s="285" t="str">
        <f>IF($A$3=1,$A$15,$B$15)</f>
        <v>Acquisition and administrative expenses</v>
      </c>
      <c r="D113" s="174">
        <v>-2.5331098500000016</v>
      </c>
      <c r="E113" s="160">
        <v>0.75762267000000005</v>
      </c>
      <c r="F113" s="174">
        <v>2.6889980699999998</v>
      </c>
      <c r="G113" s="160">
        <v>-1.38134815</v>
      </c>
      <c r="H113" s="174">
        <v>-2.65605117</v>
      </c>
      <c r="I113" s="160">
        <v>4.0261317200000013</v>
      </c>
      <c r="J113" s="174">
        <v>-11.610943499999998</v>
      </c>
      <c r="K113" s="160">
        <v>8.119592410000001</v>
      </c>
      <c r="L113" s="174">
        <v>-3.0753226800000015</v>
      </c>
    </row>
    <row r="114" spans="3:12">
      <c r="C114" s="285" t="str">
        <f>IF($A$3=1,$A$16,$B$16)</f>
        <v>Other expenses</v>
      </c>
      <c r="D114" s="174">
        <v>12.420766329999999</v>
      </c>
      <c r="E114" s="160">
        <v>-0.55689116999999999</v>
      </c>
      <c r="F114" s="174">
        <v>-5.3104199400000001</v>
      </c>
      <c r="G114" s="160">
        <v>0.89145032999999996</v>
      </c>
      <c r="H114" s="174">
        <v>13.37702086</v>
      </c>
      <c r="I114" s="160">
        <v>2.1108586000000007</v>
      </c>
      <c r="J114" s="174">
        <v>-5.6012824799999992</v>
      </c>
      <c r="K114" s="160">
        <v>12.29392535</v>
      </c>
      <c r="L114" s="174">
        <v>8.0111768300000001</v>
      </c>
    </row>
    <row r="115" spans="3:12">
      <c r="C115" s="286" t="str">
        <f>IF($A$3=1,$A$17,$B$17)</f>
        <v>Business operating result</v>
      </c>
      <c r="D115" s="218">
        <v>0.24223062999999914</v>
      </c>
      <c r="E115" s="217">
        <v>0.7172821800000001</v>
      </c>
      <c r="F115" s="218">
        <v>-1.2296620900000002</v>
      </c>
      <c r="G115" s="217">
        <v>0.16485264000000002</v>
      </c>
      <c r="H115" s="218">
        <v>4.6666536399999998</v>
      </c>
      <c r="I115" s="217">
        <v>-8.7965640000000012E-2</v>
      </c>
      <c r="J115" s="218">
        <v>-7.1024926900000009</v>
      </c>
      <c r="K115" s="217">
        <v>5.19146822</v>
      </c>
      <c r="L115" s="218">
        <v>0.48944126999999954</v>
      </c>
    </row>
    <row r="116" spans="3:12">
      <c r="C116" s="287" t="str">
        <f>IF($A$3=1,$A$18,$B$18)</f>
        <v>Adjustments</v>
      </c>
      <c r="D116" s="288">
        <v>0</v>
      </c>
      <c r="E116" s="289">
        <v>0</v>
      </c>
      <c r="F116" s="288">
        <v>0</v>
      </c>
      <c r="G116" s="289">
        <v>0</v>
      </c>
      <c r="H116" s="288">
        <v>0</v>
      </c>
      <c r="I116" s="289">
        <v>0</v>
      </c>
      <c r="J116" s="288">
        <v>0</v>
      </c>
      <c r="K116" s="289">
        <v>0</v>
      </c>
      <c r="L116" s="288">
        <v>0</v>
      </c>
    </row>
    <row r="117" spans="3:12" ht="13.5" thickBot="1">
      <c r="C117" s="295" t="str">
        <f>IF($A$3=1,$A$19,$B$19)</f>
        <v>Result before taxes</v>
      </c>
      <c r="D117" s="222">
        <v>0.24223062999999914</v>
      </c>
      <c r="E117" s="221">
        <v>0.7172821800000001</v>
      </c>
      <c r="F117" s="222">
        <v>-1.2296620900000002</v>
      </c>
      <c r="G117" s="221">
        <v>0.16485264000000002</v>
      </c>
      <c r="H117" s="222">
        <v>4.6666536399999998</v>
      </c>
      <c r="I117" s="221">
        <v>-8.7965640000000012E-2</v>
      </c>
      <c r="J117" s="222">
        <v>-7.1024926900000009</v>
      </c>
      <c r="K117" s="221">
        <v>5.19146822</v>
      </c>
      <c r="L117" s="222">
        <v>0.48944126999999954</v>
      </c>
    </row>
    <row r="118" spans="3:12">
      <c r="C118" s="277"/>
      <c r="D118" s="278"/>
      <c r="E118" s="278"/>
      <c r="F118" s="278"/>
      <c r="G118" s="278"/>
      <c r="H118" s="278"/>
      <c r="I118" s="278"/>
      <c r="J118" s="278"/>
      <c r="K118" s="278"/>
      <c r="L118" s="278"/>
    </row>
    <row r="119" spans="3:12">
      <c r="C119" s="277"/>
      <c r="D119" s="278"/>
      <c r="E119" s="278"/>
      <c r="F119" s="278"/>
      <c r="G119" s="278"/>
      <c r="H119" s="278"/>
      <c r="I119" s="278"/>
      <c r="J119" s="278"/>
      <c r="K119" s="278"/>
      <c r="L119" s="278"/>
    </row>
    <row r="120" spans="3:12">
      <c r="C120" s="277" t="str">
        <f>IF($A$3=1,$A$32,$B$32)</f>
        <v>Total</v>
      </c>
      <c r="D120" s="278"/>
      <c r="E120" s="278"/>
      <c r="F120" s="278"/>
      <c r="G120" s="278"/>
      <c r="H120" s="278"/>
      <c r="I120" s="278"/>
      <c r="J120" s="278"/>
      <c r="K120" s="278"/>
      <c r="L120" s="278"/>
    </row>
    <row r="121" spans="3:12" ht="13.5" thickBot="1">
      <c r="C121" s="279"/>
      <c r="D121" s="172" t="s">
        <v>177</v>
      </c>
      <c r="E121" s="158" t="s">
        <v>178</v>
      </c>
      <c r="F121" s="172" t="s">
        <v>180</v>
      </c>
      <c r="G121" s="158" t="s">
        <v>231</v>
      </c>
      <c r="H121" s="172" t="s">
        <v>232</v>
      </c>
      <c r="I121" s="158" t="s">
        <v>234</v>
      </c>
      <c r="J121" s="172" t="s">
        <v>236</v>
      </c>
      <c r="K121" s="158" t="str">
        <f>K106</f>
        <v>Q3 22</v>
      </c>
      <c r="L121" s="172" t="s">
        <v>240</v>
      </c>
    </row>
    <row r="122" spans="3:12">
      <c r="C122" s="281" t="str">
        <f>IF($A$3=1,$A$9,$B$9)</f>
        <v>Gross premiums written</v>
      </c>
      <c r="D122" s="173">
        <v>2442.0593381700005</v>
      </c>
      <c r="E122" s="159">
        <v>3106.8488342300002</v>
      </c>
      <c r="F122" s="173">
        <v>2666.08632721</v>
      </c>
      <c r="G122" s="159">
        <v>2617.8836342</v>
      </c>
      <c r="H122" s="173">
        <v>2611.7476461199999</v>
      </c>
      <c r="I122" s="159">
        <v>3454.7230753000003</v>
      </c>
      <c r="J122" s="173">
        <v>2988.3866110699996</v>
      </c>
      <c r="K122" s="159">
        <v>3086.7837431299995</v>
      </c>
      <c r="L122" s="173">
        <v>3029.3490687100002</v>
      </c>
    </row>
    <row r="123" spans="3:12">
      <c r="C123" s="282" t="str">
        <f>IF($A$3=1,$A$10,$B$10)</f>
        <v>Net earned premiums</v>
      </c>
      <c r="D123" s="283">
        <v>2312.10579035</v>
      </c>
      <c r="E123" s="284">
        <v>2416.3256102300002</v>
      </c>
      <c r="F123" s="283">
        <v>2406.3018176400005</v>
      </c>
      <c r="G123" s="284">
        <v>2440.3768359599999</v>
      </c>
      <c r="H123" s="283">
        <v>2442.6282576000003</v>
      </c>
      <c r="I123" s="284">
        <v>2622.00236722</v>
      </c>
      <c r="J123" s="283">
        <v>2646.55713384</v>
      </c>
      <c r="K123" s="284">
        <v>2852.44409971</v>
      </c>
      <c r="L123" s="283">
        <v>2789.8839825299997</v>
      </c>
    </row>
    <row r="124" spans="3:12">
      <c r="C124" s="285" t="str">
        <f>IF($A$3=1,$A$11,$B$11)</f>
        <v>Financial result excl. result from shares in at equity consolidated companies</v>
      </c>
      <c r="D124" s="174">
        <v>106.78635732999999</v>
      </c>
      <c r="E124" s="160">
        <v>175.78016436000001</v>
      </c>
      <c r="F124" s="174">
        <v>175.12108581999999</v>
      </c>
      <c r="G124" s="160">
        <v>171.93134012000002</v>
      </c>
      <c r="H124" s="174">
        <v>84.185297389999988</v>
      </c>
      <c r="I124" s="160">
        <v>148.13440658000005</v>
      </c>
      <c r="J124" s="174">
        <v>167.31597575000001</v>
      </c>
      <c r="K124" s="160">
        <v>163.70231494000001</v>
      </c>
      <c r="L124" s="174">
        <v>299.79444266000002</v>
      </c>
    </row>
    <row r="125" spans="3:12">
      <c r="C125" s="285" t="str">
        <f>IF($A$3=1,$A$12,$B$12)</f>
        <v>Result from shares in at equity consolidated companies</v>
      </c>
      <c r="D125" s="174">
        <v>1.1447867100000024</v>
      </c>
      <c r="E125" s="160">
        <v>-2.2619627999999996</v>
      </c>
      <c r="F125" s="174">
        <v>4.95996068</v>
      </c>
      <c r="G125" s="160">
        <v>5.2091677300000008</v>
      </c>
      <c r="H125" s="174">
        <v>16.965030590000001</v>
      </c>
      <c r="I125" s="160">
        <v>-0.19282742999999994</v>
      </c>
      <c r="J125" s="174">
        <v>9.0651561900000015</v>
      </c>
      <c r="K125" s="160">
        <v>4.1676392299999998</v>
      </c>
      <c r="L125" s="174">
        <v>5.2465952699999994</v>
      </c>
    </row>
    <row r="126" spans="3:12">
      <c r="C126" s="285" t="str">
        <f>IF($A$3=1,$A$13,$B$13)</f>
        <v>Other income</v>
      </c>
      <c r="D126" s="174">
        <v>7.9374627299999974</v>
      </c>
      <c r="E126" s="160">
        <v>58.440718880000006</v>
      </c>
      <c r="F126" s="174">
        <v>22.32777789</v>
      </c>
      <c r="G126" s="160">
        <v>19.295023839999999</v>
      </c>
      <c r="H126" s="174">
        <v>65.725528249999996</v>
      </c>
      <c r="I126" s="160">
        <v>32.768013539999998</v>
      </c>
      <c r="J126" s="174">
        <v>56.667379589999996</v>
      </c>
      <c r="K126" s="160">
        <v>131.69758345999998</v>
      </c>
      <c r="L126" s="174">
        <v>-35.272789090000018</v>
      </c>
    </row>
    <row r="127" spans="3:12">
      <c r="C127" s="282" t="str">
        <f>IF($A$3=1,$A$14,$B$14)</f>
        <v>Expenses for claims and insurance benefits</v>
      </c>
      <c r="D127" s="283">
        <v>-1675.3730535200002</v>
      </c>
      <c r="E127" s="284">
        <v>-1822.5867826600002</v>
      </c>
      <c r="F127" s="283">
        <v>-1810.9474407</v>
      </c>
      <c r="G127" s="284">
        <v>-1825.1588760100001</v>
      </c>
      <c r="H127" s="283">
        <v>-1677.8678426399997</v>
      </c>
      <c r="I127" s="284">
        <v>-1935.6082182100004</v>
      </c>
      <c r="J127" s="283">
        <v>-1978.3631867500003</v>
      </c>
      <c r="K127" s="284">
        <v>-2138.99554984</v>
      </c>
      <c r="L127" s="283">
        <v>-1859.06871798</v>
      </c>
    </row>
    <row r="128" spans="3:12">
      <c r="C128" s="285" t="str">
        <f>IF($A$3=1,$A$15,$B$15)</f>
        <v>Acquisition and administrative expenses</v>
      </c>
      <c r="D128" s="174">
        <v>-612.54886627000008</v>
      </c>
      <c r="E128" s="160">
        <v>-627.61454789999993</v>
      </c>
      <c r="F128" s="174">
        <v>-609.48348189000001</v>
      </c>
      <c r="G128" s="160">
        <v>-626.83053038000003</v>
      </c>
      <c r="H128" s="174">
        <v>-672.89917435999996</v>
      </c>
      <c r="I128" s="160">
        <v>-675.26698336999993</v>
      </c>
      <c r="J128" s="174">
        <v>-678.34203504000004</v>
      </c>
      <c r="K128" s="160">
        <v>-769.58146869000007</v>
      </c>
      <c r="L128" s="174">
        <v>-807.27488265</v>
      </c>
    </row>
    <row r="129" spans="3:12">
      <c r="C129" s="285" t="str">
        <f>IF($A$3=1,$A$16,$B$16)</f>
        <v>Other expenses</v>
      </c>
      <c r="D129" s="174">
        <v>-60.949322310000007</v>
      </c>
      <c r="E129" s="160">
        <v>-70.08185748999999</v>
      </c>
      <c r="F129" s="174">
        <v>-64.878137460000005</v>
      </c>
      <c r="G129" s="160">
        <v>-60.127842119999997</v>
      </c>
      <c r="H129" s="174">
        <v>-122.81393740999999</v>
      </c>
      <c r="I129" s="160">
        <v>-68.05224493999998</v>
      </c>
      <c r="J129" s="174">
        <v>-69.369671080000003</v>
      </c>
      <c r="K129" s="160">
        <v>-107.38824198999998</v>
      </c>
      <c r="L129" s="174">
        <v>-176.67029531</v>
      </c>
    </row>
    <row r="130" spans="3:12">
      <c r="C130" s="286" t="str">
        <f>IF($A$3=1,$A$17,$B$17)</f>
        <v>Business operating result</v>
      </c>
      <c r="D130" s="218">
        <v>79.103155020000003</v>
      </c>
      <c r="E130" s="217">
        <v>128.00134262</v>
      </c>
      <c r="F130" s="218">
        <v>123.40158198</v>
      </c>
      <c r="G130" s="217">
        <v>124.69511914</v>
      </c>
      <c r="H130" s="218">
        <v>135.92315942000002</v>
      </c>
      <c r="I130" s="217">
        <v>123.78451338999999</v>
      </c>
      <c r="J130" s="218">
        <v>153.53075250000001</v>
      </c>
      <c r="K130" s="217">
        <v>136.04637682000001</v>
      </c>
      <c r="L130" s="218">
        <v>216.63833542999998</v>
      </c>
    </row>
    <row r="131" spans="3:12">
      <c r="C131" s="287" t="str">
        <f>IF($A$3=1,$A$18,$B$18)</f>
        <v>Adjustments</v>
      </c>
      <c r="D131" s="288">
        <v>0.47974544000000002</v>
      </c>
      <c r="E131" s="289">
        <v>0</v>
      </c>
      <c r="F131" s="288">
        <v>0</v>
      </c>
      <c r="G131" s="289">
        <v>0</v>
      </c>
      <c r="H131" s="288">
        <v>-0.68815711999999996</v>
      </c>
      <c r="I131" s="289">
        <v>0</v>
      </c>
      <c r="J131" s="288">
        <v>0</v>
      </c>
      <c r="K131" s="289">
        <v>0</v>
      </c>
      <c r="L131" s="288">
        <v>-67.577892240000011</v>
      </c>
    </row>
    <row r="132" spans="3:12" ht="13.5" thickBot="1">
      <c r="C132" s="295" t="str">
        <f>IF($A$3=1,$A$19,$B$19)</f>
        <v>Result before taxes</v>
      </c>
      <c r="D132" s="222">
        <v>79.582900459999991</v>
      </c>
      <c r="E132" s="221">
        <v>128.00134262</v>
      </c>
      <c r="F132" s="222">
        <v>123.40158198</v>
      </c>
      <c r="G132" s="221">
        <v>124.69511914</v>
      </c>
      <c r="H132" s="222">
        <v>135.23500230000002</v>
      </c>
      <c r="I132" s="221">
        <v>123.78451338999999</v>
      </c>
      <c r="J132" s="222">
        <v>153.53075250000001</v>
      </c>
      <c r="K132" s="221">
        <v>136.04637682000001</v>
      </c>
      <c r="L132" s="222">
        <v>149.06044319</v>
      </c>
    </row>
    <row r="133" spans="3:12">
      <c r="C133" s="296"/>
      <c r="D133" s="276"/>
      <c r="E133" s="276"/>
      <c r="F133" s="276"/>
      <c r="G133" s="276"/>
      <c r="H133" s="276"/>
      <c r="I133" s="276"/>
      <c r="J133" s="276"/>
      <c r="K133" s="276"/>
      <c r="L133" s="276"/>
    </row>
    <row r="134" spans="3:12">
      <c r="C134" s="296"/>
      <c r="D134" s="276"/>
      <c r="E134" s="276"/>
      <c r="F134" s="276"/>
      <c r="G134" s="276"/>
      <c r="H134" s="276"/>
      <c r="I134" s="276"/>
      <c r="J134" s="276"/>
      <c r="K134" s="276"/>
      <c r="L134" s="276"/>
    </row>
  </sheetData>
  <phoneticPr fontId="54" type="noConversion"/>
  <pageMargins left="0.78740157499999996" right="0.78740157499999996" top="0.984251969" bottom="0.984251969" header="0.4921259845" footer="0.4921259845"/>
  <pageSetup paperSize="9" scale="71" orientation="landscape" r:id="rId1"/>
  <headerFooter alignWithMargins="0"/>
  <rowBreaks count="2" manualBreakCount="2">
    <brk id="35" max="16383" man="1"/>
    <brk id="84" min="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Drop Down 1">
              <controlPr locked="0" defaultSize="0" autoLine="0" autoPict="0">
                <anchor moveWithCells="1">
                  <from>
                    <xdr:col>3</xdr:col>
                    <xdr:colOff>57150</xdr:colOff>
                    <xdr:row>1</xdr:row>
                    <xdr:rowOff>95250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V42"/>
  <sheetViews>
    <sheetView showGridLines="0" topLeftCell="C1" zoomScale="70" zoomScaleNormal="70" zoomScaleSheetLayoutView="70" workbookViewId="0">
      <selection activeCell="U1" sqref="U1"/>
    </sheetView>
  </sheetViews>
  <sheetFormatPr baseColWidth="10" defaultColWidth="11.42578125" defaultRowHeight="12.75"/>
  <cols>
    <col min="1" max="1" width="28" style="2" hidden="1" customWidth="1"/>
    <col min="2" max="2" width="34.7109375" style="2" hidden="1" customWidth="1"/>
    <col min="3" max="3" width="54.85546875" style="2" bestFit="1" customWidth="1"/>
    <col min="4" max="4" width="11.7109375" style="2" bestFit="1" customWidth="1"/>
    <col min="5" max="5" width="11.42578125" style="2" customWidth="1"/>
    <col min="6" max="6" width="11.7109375" style="2" bestFit="1" customWidth="1"/>
    <col min="7" max="7" width="11.42578125" style="2" customWidth="1"/>
    <col min="8" max="8" width="11.7109375" style="2" bestFit="1" customWidth="1"/>
    <col min="9" max="9" width="11.42578125" style="2" customWidth="1"/>
    <col min="10" max="10" width="11.7109375" style="2" bestFit="1" customWidth="1"/>
    <col min="11" max="11" width="11.42578125" style="2" customWidth="1"/>
    <col min="12" max="12" width="11.7109375" style="2" bestFit="1" customWidth="1"/>
    <col min="13" max="13" width="11.42578125" style="2" customWidth="1"/>
    <col min="14" max="14" width="11.7109375" style="2" bestFit="1" customWidth="1"/>
    <col min="15" max="15" width="11.42578125" style="2" customWidth="1"/>
    <col min="16" max="16" width="11.7109375" style="2" bestFit="1" customWidth="1"/>
    <col min="17" max="17" width="11.42578125" style="2" customWidth="1"/>
    <col min="18" max="18" width="11.7109375" style="2" bestFit="1" customWidth="1"/>
    <col min="19" max="19" width="11.42578125" style="2"/>
    <col min="20" max="20" width="11.7109375" style="2" bestFit="1" customWidth="1"/>
    <col min="21" max="16384" width="11.42578125" style="2"/>
  </cols>
  <sheetData>
    <row r="1" spans="1:22" ht="15" customHeight="1">
      <c r="A1" s="2" t="s">
        <v>44</v>
      </c>
    </row>
    <row r="2" spans="1:22" ht="15" customHeight="1">
      <c r="A2" s="2" t="s">
        <v>45</v>
      </c>
    </row>
    <row r="3" spans="1:22" ht="15" customHeight="1">
      <c r="A3" s="2">
        <v>2</v>
      </c>
    </row>
    <row r="4" spans="1:22" ht="15" customHeight="1"/>
    <row r="5" spans="1:22" ht="15" customHeight="1"/>
    <row r="6" spans="1:22" ht="15" customHeight="1">
      <c r="A6" s="12" t="s">
        <v>32</v>
      </c>
      <c r="B6" s="12" t="s">
        <v>88</v>
      </c>
    </row>
    <row r="7" spans="1:22" ht="18" customHeight="1">
      <c r="C7" s="75" t="str">
        <f>IF($A$3=1,$A$6,$B$6)</f>
        <v>Overview by countries according to IFRS (EUR mn)</v>
      </c>
      <c r="D7" s="57"/>
      <c r="E7" s="57"/>
      <c r="F7" s="57"/>
      <c r="G7" s="57"/>
      <c r="H7" s="57"/>
      <c r="I7" s="57"/>
    </row>
    <row r="8" spans="1:22" ht="15" customHeight="1"/>
    <row r="9" spans="1:22" ht="37.5" customHeight="1">
      <c r="C9" s="39"/>
      <c r="D9" s="319" t="str">
        <f>IF($A$3=1,$A$34,$B$34)</f>
        <v>GWP MTPL</v>
      </c>
      <c r="E9" s="319"/>
      <c r="F9" s="319" t="str">
        <f>IF($A$3=1,$A$35,$B$35)</f>
        <v>GWP Casco</v>
      </c>
      <c r="G9" s="319"/>
      <c r="H9" s="319" t="str">
        <f>IF($A$3=1,$A$36,$B$36)</f>
        <v>GWP Other property</v>
      </c>
      <c r="I9" s="319"/>
      <c r="J9" s="319" t="str">
        <f>IF($A$3=1,$A$37,$B$37)</f>
        <v>GWP Life regular</v>
      </c>
      <c r="K9" s="319"/>
      <c r="L9" s="319" t="str">
        <f>IF($A$3=1,$A$38,$B$38)</f>
        <v>GWP Life single</v>
      </c>
      <c r="M9" s="319"/>
      <c r="N9" s="319" t="str">
        <f>IF($A$3=1,$A$39,$B$39)</f>
        <v>GWP Health</v>
      </c>
      <c r="O9" s="319"/>
      <c r="P9" s="319" t="str">
        <f>IF($A$3=1,$A$40,$B$40)</f>
        <v>GWP Total</v>
      </c>
      <c r="Q9" s="319"/>
      <c r="R9" s="319" t="str">
        <f>IF($A$3=1,$A$42,$B$42)</f>
        <v>Combined Ratio
(%, net)</v>
      </c>
      <c r="S9" s="319"/>
      <c r="T9" s="319" t="str">
        <f>IF($A$3=1,$A$41,$B$41)</f>
        <v>Result before Taxes</v>
      </c>
      <c r="U9" s="319"/>
    </row>
    <row r="10" spans="1:22" s="102" customFormat="1" ht="24.95" customHeight="1" thickBot="1">
      <c r="C10" s="104"/>
      <c r="D10" s="95">
        <f>'Gewinn- und Verlustrechnung'!$D$9</f>
        <v>2022</v>
      </c>
      <c r="E10" s="87">
        <f>'Gewinn- und Verlustrechnung'!$E$9</f>
        <v>2021</v>
      </c>
      <c r="F10" s="95">
        <f>'Gewinn- und Verlustrechnung'!$D$9</f>
        <v>2022</v>
      </c>
      <c r="G10" s="87">
        <f>'Gewinn- und Verlustrechnung'!$E$9</f>
        <v>2021</v>
      </c>
      <c r="H10" s="95">
        <f>'Gewinn- und Verlustrechnung'!$D$9</f>
        <v>2022</v>
      </c>
      <c r="I10" s="87">
        <f>'Gewinn- und Verlustrechnung'!$E$9</f>
        <v>2021</v>
      </c>
      <c r="J10" s="95">
        <f>'Gewinn- und Verlustrechnung'!$D$9</f>
        <v>2022</v>
      </c>
      <c r="K10" s="87">
        <f>'Gewinn- und Verlustrechnung'!$E$9</f>
        <v>2021</v>
      </c>
      <c r="L10" s="95">
        <f>'Gewinn- und Verlustrechnung'!$D$9</f>
        <v>2022</v>
      </c>
      <c r="M10" s="87">
        <f>'Gewinn- und Verlustrechnung'!$E$9</f>
        <v>2021</v>
      </c>
      <c r="N10" s="95">
        <f>'Gewinn- und Verlustrechnung'!$D$9</f>
        <v>2022</v>
      </c>
      <c r="O10" s="87">
        <f>'Gewinn- und Verlustrechnung'!$E$9</f>
        <v>2021</v>
      </c>
      <c r="P10" s="95">
        <f>'Gewinn- und Verlustrechnung'!$D$9</f>
        <v>2022</v>
      </c>
      <c r="Q10" s="87">
        <f>'Gewinn- und Verlustrechnung'!$E$9</f>
        <v>2021</v>
      </c>
      <c r="R10" s="95">
        <f>'Gewinn- und Verlustrechnung'!$D$9</f>
        <v>2022</v>
      </c>
      <c r="S10" s="87">
        <f>'Gewinn- und Verlustrechnung'!$E$9</f>
        <v>2021</v>
      </c>
      <c r="T10" s="95">
        <f>'Gewinn- und Verlustrechnung'!$D$9</f>
        <v>2022</v>
      </c>
      <c r="U10" s="87">
        <f>'Gewinn- und Verlustrechnung'!$E$9</f>
        <v>2021</v>
      </c>
      <c r="V10" s="195"/>
    </row>
    <row r="11" spans="1:22" s="103" customFormat="1" ht="19.5" customHeight="1">
      <c r="A11" s="14" t="s">
        <v>27</v>
      </c>
      <c r="B11" s="14" t="s">
        <v>59</v>
      </c>
      <c r="C11" s="41" t="str">
        <f>IF($A$3=1,$A$11,$B$11)</f>
        <v>Austria</v>
      </c>
      <c r="D11" s="110">
        <v>340.23713373999999</v>
      </c>
      <c r="E11" s="42">
        <v>327.69882248000005</v>
      </c>
      <c r="F11" s="110">
        <v>337.09780371000005</v>
      </c>
      <c r="G11" s="42">
        <v>316.92121810000003</v>
      </c>
      <c r="H11" s="110">
        <v>1592.05037371</v>
      </c>
      <c r="I11" s="42">
        <v>1499.7668245799998</v>
      </c>
      <c r="J11" s="110">
        <v>1206.9222795000001</v>
      </c>
      <c r="K11" s="42">
        <v>1208.1578326199999</v>
      </c>
      <c r="L11" s="110">
        <v>182.06702845999999</v>
      </c>
      <c r="M11" s="42">
        <v>228.00828245</v>
      </c>
      <c r="N11" s="110">
        <v>480.00935486999998</v>
      </c>
      <c r="O11" s="42">
        <v>467.88960063000002</v>
      </c>
      <c r="P11" s="110">
        <v>4138.3999999999996</v>
      </c>
      <c r="Q11" s="42">
        <v>4048.4</v>
      </c>
      <c r="R11" s="248">
        <v>92.381753144184529</v>
      </c>
      <c r="S11" s="249">
        <v>92.752100720610471</v>
      </c>
      <c r="T11" s="110">
        <v>249.4</v>
      </c>
      <c r="U11" s="42">
        <v>234.7</v>
      </c>
      <c r="V11" s="196"/>
    </row>
    <row r="12" spans="1:22" s="103" customFormat="1" ht="19.5" customHeight="1">
      <c r="A12" s="14" t="s">
        <v>35</v>
      </c>
      <c r="B12" s="14" t="s">
        <v>69</v>
      </c>
      <c r="C12" s="41" t="str">
        <f>IF($A$3=1,$A$12,$B$12)</f>
        <v>Czech Republic</v>
      </c>
      <c r="D12" s="110">
        <v>389.01579026000002</v>
      </c>
      <c r="E12" s="42">
        <v>349.31046126999996</v>
      </c>
      <c r="F12" s="110">
        <v>327.32438435</v>
      </c>
      <c r="G12" s="42">
        <v>279.23482391999994</v>
      </c>
      <c r="H12" s="110">
        <v>632.10231452999994</v>
      </c>
      <c r="I12" s="42">
        <v>526.05040172999998</v>
      </c>
      <c r="J12" s="110">
        <v>721.01306684999997</v>
      </c>
      <c r="K12" s="42">
        <v>659.13971142000003</v>
      </c>
      <c r="L12" s="110">
        <v>28.018610930000001</v>
      </c>
      <c r="M12" s="42">
        <v>30.20362257</v>
      </c>
      <c r="N12" s="110">
        <v>24.647144989999997</v>
      </c>
      <c r="O12" s="42">
        <v>21.00043707</v>
      </c>
      <c r="P12" s="110">
        <v>2122.1</v>
      </c>
      <c r="Q12" s="42">
        <v>1864.9</v>
      </c>
      <c r="R12" s="248">
        <v>91.525283146171716</v>
      </c>
      <c r="S12" s="249">
        <v>90.11549509581269</v>
      </c>
      <c r="T12" s="110">
        <v>201.9</v>
      </c>
      <c r="U12" s="42">
        <v>186.9</v>
      </c>
    </row>
    <row r="13" spans="1:22" s="103" customFormat="1" ht="19.5" customHeight="1">
      <c r="A13" s="43" t="s">
        <v>33</v>
      </c>
      <c r="B13" s="43" t="s">
        <v>61</v>
      </c>
      <c r="C13" s="44" t="str">
        <f>IF($A$3=1,$A$13,$B$13)</f>
        <v>Poland</v>
      </c>
      <c r="D13" s="110">
        <v>307.03773101999997</v>
      </c>
      <c r="E13" s="42">
        <v>310.73887693</v>
      </c>
      <c r="F13" s="110">
        <v>200.60395303000001</v>
      </c>
      <c r="G13" s="42">
        <v>192.22029923999997</v>
      </c>
      <c r="H13" s="110">
        <v>498.62636562</v>
      </c>
      <c r="I13" s="42">
        <v>444.95683875999993</v>
      </c>
      <c r="J13" s="110">
        <v>165.04877214000001</v>
      </c>
      <c r="K13" s="42">
        <v>166.80386677999999</v>
      </c>
      <c r="L13" s="110">
        <v>142.97184025999999</v>
      </c>
      <c r="M13" s="42">
        <v>135.65472002000001</v>
      </c>
      <c r="N13" s="110">
        <v>38.592838999999998</v>
      </c>
      <c r="O13" s="42">
        <v>29.416871059999998</v>
      </c>
      <c r="P13" s="110">
        <v>1352.9</v>
      </c>
      <c r="Q13" s="42">
        <v>1279.8</v>
      </c>
      <c r="R13" s="248">
        <v>96.130676978838437</v>
      </c>
      <c r="S13" s="249">
        <v>93.170518391827571</v>
      </c>
      <c r="T13" s="110">
        <v>51.7</v>
      </c>
      <c r="U13" s="42">
        <v>69.900000000000006</v>
      </c>
    </row>
    <row r="14" spans="1:22" s="103" customFormat="1" ht="19.5" customHeight="1">
      <c r="A14" s="45" t="s">
        <v>206</v>
      </c>
      <c r="B14" s="45" t="s">
        <v>202</v>
      </c>
      <c r="C14" s="41" t="str">
        <f>IF($A$3=1,$A$14,$B$14)</f>
        <v>Extended CEE</v>
      </c>
      <c r="D14" s="110">
        <v>809.84147396999992</v>
      </c>
      <c r="E14" s="42">
        <v>584.56005343999993</v>
      </c>
      <c r="F14" s="110">
        <v>673.54696226999999</v>
      </c>
      <c r="G14" s="42">
        <v>566.52582871000004</v>
      </c>
      <c r="H14" s="110">
        <v>830.88104558999999</v>
      </c>
      <c r="I14" s="42">
        <v>621.15142722999985</v>
      </c>
      <c r="J14" s="110">
        <v>647.19127709999987</v>
      </c>
      <c r="K14" s="42">
        <v>527.89078587000006</v>
      </c>
      <c r="L14" s="110">
        <v>423.24475262000004</v>
      </c>
      <c r="M14" s="42">
        <v>423.81900597999999</v>
      </c>
      <c r="N14" s="110">
        <v>208.53819310999995</v>
      </c>
      <c r="O14" s="42">
        <v>162.78624431999998</v>
      </c>
      <c r="P14" s="110">
        <v>3593.2</v>
      </c>
      <c r="Q14" s="42">
        <v>2886.7</v>
      </c>
      <c r="R14" s="248">
        <v>95.291188131776693</v>
      </c>
      <c r="S14" s="249">
        <v>92.321440731090632</v>
      </c>
      <c r="T14" s="110">
        <v>112.7</v>
      </c>
      <c r="U14" s="42">
        <v>188.6</v>
      </c>
    </row>
    <row r="15" spans="1:22" s="103" customFormat="1" ht="15">
      <c r="A15" s="9" t="s">
        <v>79</v>
      </c>
      <c r="B15" s="9" t="s">
        <v>80</v>
      </c>
      <c r="C15" s="40" t="str">
        <f>IF($A$3=1,$A$15,$B$15)</f>
        <v>Albania</v>
      </c>
      <c r="D15" s="254">
        <v>33.805794710000001</v>
      </c>
      <c r="E15" s="255">
        <v>31.317766529999997</v>
      </c>
      <c r="F15" s="254">
        <v>2.8469515700000003</v>
      </c>
      <c r="G15" s="255">
        <v>2.39144289</v>
      </c>
      <c r="H15" s="254">
        <v>8.560381259999998</v>
      </c>
      <c r="I15" s="255">
        <v>8.221324700000002</v>
      </c>
      <c r="J15" s="304" t="s">
        <v>230</v>
      </c>
      <c r="K15" s="266" t="s">
        <v>230</v>
      </c>
      <c r="L15" s="304" t="s">
        <v>230</v>
      </c>
      <c r="M15" s="266" t="s">
        <v>230</v>
      </c>
      <c r="N15" s="254">
        <v>3.2234597700000003</v>
      </c>
      <c r="O15" s="255">
        <v>3.1296221600000003</v>
      </c>
      <c r="P15" s="254">
        <v>48.436587309999993</v>
      </c>
      <c r="Q15" s="255">
        <v>45.060156280000001</v>
      </c>
      <c r="R15" s="256">
        <v>88.568140215277822</v>
      </c>
      <c r="S15" s="257">
        <v>80.681958964479151</v>
      </c>
      <c r="T15" s="254">
        <v>-9.2123383800000003</v>
      </c>
      <c r="U15" s="255">
        <v>6.08856003</v>
      </c>
    </row>
    <row r="16" spans="1:22" s="103" customFormat="1" ht="15">
      <c r="A16" s="9" t="s">
        <v>73</v>
      </c>
      <c r="B16" s="9" t="s">
        <v>104</v>
      </c>
      <c r="C16" s="40" t="str">
        <f>IF($A$3=1,$A$16,$B$16)</f>
        <v>The Baltic</v>
      </c>
      <c r="D16" s="258">
        <v>126.77040397</v>
      </c>
      <c r="E16" s="259">
        <v>104.69080575</v>
      </c>
      <c r="F16" s="258">
        <v>111.50395450000001</v>
      </c>
      <c r="G16" s="259">
        <v>97.63027022</v>
      </c>
      <c r="H16" s="258">
        <v>174.01787126999997</v>
      </c>
      <c r="I16" s="259">
        <v>143.37678506999998</v>
      </c>
      <c r="J16" s="258">
        <v>86.225339939999998</v>
      </c>
      <c r="K16" s="259">
        <v>75.782415830000005</v>
      </c>
      <c r="L16" s="258">
        <v>48.530169210000004</v>
      </c>
      <c r="M16" s="259">
        <v>44.686073350000001</v>
      </c>
      <c r="N16" s="258">
        <v>99.12752922</v>
      </c>
      <c r="O16" s="259">
        <v>71.480581930000014</v>
      </c>
      <c r="P16" s="258">
        <v>646.17526811000005</v>
      </c>
      <c r="Q16" s="259">
        <v>537.64693215</v>
      </c>
      <c r="R16" s="260">
        <v>93.379449502069363</v>
      </c>
      <c r="S16" s="261">
        <v>95.777741985011033</v>
      </c>
      <c r="T16" s="258">
        <v>23.911101260000002</v>
      </c>
      <c r="U16" s="259">
        <v>17.740150499999999</v>
      </c>
    </row>
    <row r="17" spans="1:22" s="103" customFormat="1" ht="15">
      <c r="A17" s="9" t="s">
        <v>222</v>
      </c>
      <c r="B17" s="9" t="s">
        <v>223</v>
      </c>
      <c r="C17" s="40" t="str">
        <f>IF($A$3=1,$A$17,$B$17)</f>
        <v>Bosnia&amp;Herzegovina</v>
      </c>
      <c r="D17" s="258">
        <v>2.9075055600000002</v>
      </c>
      <c r="E17" s="259">
        <v>2.82259145</v>
      </c>
      <c r="F17" s="258">
        <v>2.2659007899999999</v>
      </c>
      <c r="G17" s="259">
        <v>2.1437870399999999</v>
      </c>
      <c r="H17" s="258">
        <v>13.134883339999996</v>
      </c>
      <c r="I17" s="259">
        <v>10.167313670000002</v>
      </c>
      <c r="J17" s="258">
        <v>15.11523551</v>
      </c>
      <c r="K17" s="259">
        <v>15.18228109</v>
      </c>
      <c r="L17" s="258">
        <v>5.8282042199999999</v>
      </c>
      <c r="M17" s="259">
        <v>3.7570527999999999</v>
      </c>
      <c r="N17" s="258">
        <v>0.28168949999999998</v>
      </c>
      <c r="O17" s="259">
        <v>0.22512582</v>
      </c>
      <c r="P17" s="258">
        <v>39.533418920000003</v>
      </c>
      <c r="Q17" s="259">
        <v>34.298151869999998</v>
      </c>
      <c r="R17" s="260">
        <v>89.886400889192856</v>
      </c>
      <c r="S17" s="261">
        <v>110.39545035889418</v>
      </c>
      <c r="T17" s="258">
        <v>0.44587976000000001</v>
      </c>
      <c r="U17" s="259">
        <v>0.31136079999999999</v>
      </c>
    </row>
    <row r="18" spans="1:22" s="103" customFormat="1" ht="15">
      <c r="A18" s="9" t="s">
        <v>39</v>
      </c>
      <c r="B18" s="9" t="s">
        <v>66</v>
      </c>
      <c r="C18" s="40" t="str">
        <f>IF($A$3=1,$A$18,$B$18)</f>
        <v>Bulgaria</v>
      </c>
      <c r="D18" s="258">
        <v>35.990202119999999</v>
      </c>
      <c r="E18" s="259">
        <v>36.361086630000003</v>
      </c>
      <c r="F18" s="258">
        <v>80.826584849999989</v>
      </c>
      <c r="G18" s="259">
        <v>67.306071279999998</v>
      </c>
      <c r="H18" s="258">
        <v>57.57964046999998</v>
      </c>
      <c r="I18" s="259">
        <v>51.509511099999997</v>
      </c>
      <c r="J18" s="258">
        <v>42.526236070000003</v>
      </c>
      <c r="K18" s="259">
        <v>31.402062860000001</v>
      </c>
      <c r="L18" s="258">
        <v>11.843189349999999</v>
      </c>
      <c r="M18" s="259">
        <v>9.823732699999999</v>
      </c>
      <c r="N18" s="258">
        <v>22.737539580000004</v>
      </c>
      <c r="O18" s="259">
        <v>16.872018519999997</v>
      </c>
      <c r="P18" s="258">
        <v>251.50339244</v>
      </c>
      <c r="Q18" s="259">
        <v>213.27448308999999</v>
      </c>
      <c r="R18" s="260">
        <v>82.884587783251959</v>
      </c>
      <c r="S18" s="261">
        <v>76.985918973973156</v>
      </c>
      <c r="T18" s="258">
        <v>38.548855409999994</v>
      </c>
      <c r="U18" s="259">
        <v>39.30386747</v>
      </c>
    </row>
    <row r="19" spans="1:22" s="103" customFormat="1" ht="15">
      <c r="A19" s="9" t="s">
        <v>37</v>
      </c>
      <c r="B19" s="9" t="s">
        <v>64</v>
      </c>
      <c r="C19" s="40" t="str">
        <f>IF($A$3=1,$A$19,$B$19)</f>
        <v>Croatia</v>
      </c>
      <c r="D19" s="258">
        <v>19.224511199999998</v>
      </c>
      <c r="E19" s="259">
        <v>18.054510100000002</v>
      </c>
      <c r="F19" s="258">
        <v>10.179333230000001</v>
      </c>
      <c r="G19" s="259">
        <v>8.9323192200000001</v>
      </c>
      <c r="H19" s="258">
        <v>47.128736109999991</v>
      </c>
      <c r="I19" s="259">
        <v>41.484817690000021</v>
      </c>
      <c r="J19" s="258">
        <v>25.348325719999998</v>
      </c>
      <c r="K19" s="259">
        <v>26.407273920000002</v>
      </c>
      <c r="L19" s="258">
        <v>58.941059380000006</v>
      </c>
      <c r="M19" s="259">
        <v>58.56082911</v>
      </c>
      <c r="N19" s="258">
        <v>7.8740787800000005</v>
      </c>
      <c r="O19" s="259">
        <v>6.6743159500000004</v>
      </c>
      <c r="P19" s="258">
        <v>168.69604441999999</v>
      </c>
      <c r="Q19" s="259">
        <v>160.11406599</v>
      </c>
      <c r="R19" s="260">
        <v>96.500196735116845</v>
      </c>
      <c r="S19" s="261">
        <v>93.929071480996612</v>
      </c>
      <c r="T19" s="258">
        <v>0.10464878</v>
      </c>
      <c r="U19" s="259">
        <v>17.587543270000001</v>
      </c>
    </row>
    <row r="20" spans="1:22" s="103" customFormat="1" ht="15">
      <c r="A20" s="9" t="s">
        <v>155</v>
      </c>
      <c r="B20" s="9" t="s">
        <v>102</v>
      </c>
      <c r="C20" s="40" t="str">
        <f>IF($A$3=1,$A$20,$B$20)</f>
        <v>Moldova</v>
      </c>
      <c r="D20" s="258">
        <v>6.56518566</v>
      </c>
      <c r="E20" s="259">
        <v>3.6472931800000001</v>
      </c>
      <c r="F20" s="258">
        <v>3.9458286</v>
      </c>
      <c r="G20" s="259">
        <v>3.2029251599999999</v>
      </c>
      <c r="H20" s="258">
        <v>4.0890971199999999</v>
      </c>
      <c r="I20" s="259">
        <v>2.8144375299999997</v>
      </c>
      <c r="J20" s="304" t="s">
        <v>230</v>
      </c>
      <c r="K20" s="266" t="s">
        <v>230</v>
      </c>
      <c r="L20" s="304" t="s">
        <v>230</v>
      </c>
      <c r="M20" s="266" t="s">
        <v>230</v>
      </c>
      <c r="N20" s="258">
        <v>1.03869513</v>
      </c>
      <c r="O20" s="259">
        <v>0.96001649</v>
      </c>
      <c r="P20" s="258">
        <v>15.63880651</v>
      </c>
      <c r="Q20" s="259">
        <v>10.62467236</v>
      </c>
      <c r="R20" s="260">
        <v>103.61459550482817</v>
      </c>
      <c r="S20" s="261">
        <v>53.878403552822448</v>
      </c>
      <c r="T20" s="258">
        <v>0.80948209999999998</v>
      </c>
      <c r="U20" s="259">
        <v>3.7447554599999999</v>
      </c>
    </row>
    <row r="21" spans="1:22" s="103" customFormat="1" ht="15">
      <c r="A21" s="9" t="s">
        <v>170</v>
      </c>
      <c r="B21" s="9" t="s">
        <v>169</v>
      </c>
      <c r="C21" s="40" t="str">
        <f>IF($A$3=1,$A$21,$B$21)</f>
        <v>North Macedonia</v>
      </c>
      <c r="D21" s="258">
        <v>15.250509050000002</v>
      </c>
      <c r="E21" s="259">
        <v>14.01593637</v>
      </c>
      <c r="F21" s="258">
        <v>2.23895416</v>
      </c>
      <c r="G21" s="259">
        <v>1.8394471499999998</v>
      </c>
      <c r="H21" s="258">
        <v>12.833026809999998</v>
      </c>
      <c r="I21" s="259">
        <v>11.94127289</v>
      </c>
      <c r="J21" s="304" t="s">
        <v>230</v>
      </c>
      <c r="K21" s="266" t="s">
        <v>230</v>
      </c>
      <c r="L21" s="304" t="s">
        <v>230</v>
      </c>
      <c r="M21" s="266" t="s">
        <v>230</v>
      </c>
      <c r="N21" s="258">
        <v>1.07266806</v>
      </c>
      <c r="O21" s="259">
        <v>0.15084681</v>
      </c>
      <c r="P21" s="258">
        <v>31.395158079999998</v>
      </c>
      <c r="Q21" s="259">
        <v>27.947503219999998</v>
      </c>
      <c r="R21" s="260">
        <v>98.591866918274974</v>
      </c>
      <c r="S21" s="261">
        <v>63.651454110488984</v>
      </c>
      <c r="T21" s="258">
        <v>-11.069044810000001</v>
      </c>
      <c r="U21" s="259">
        <v>6.09042832</v>
      </c>
    </row>
    <row r="22" spans="1:22" ht="15">
      <c r="A22" s="10" t="s">
        <v>34</v>
      </c>
      <c r="B22" s="10" t="s">
        <v>62</v>
      </c>
      <c r="C22" s="40" t="str">
        <f>IF($A$3=1,$A$22,$B$22)</f>
        <v>Romania</v>
      </c>
      <c r="D22" s="258">
        <v>218.64192029000003</v>
      </c>
      <c r="E22" s="259">
        <v>124.17833769999999</v>
      </c>
      <c r="F22" s="258">
        <v>241.76621838</v>
      </c>
      <c r="G22" s="259">
        <v>206.07437483000001</v>
      </c>
      <c r="H22" s="258">
        <v>160.06570422999999</v>
      </c>
      <c r="I22" s="259">
        <v>127.65503991999992</v>
      </c>
      <c r="J22" s="258">
        <v>53.353602359999996</v>
      </c>
      <c r="K22" s="259">
        <v>51.091803470000002</v>
      </c>
      <c r="L22" s="258">
        <v>59.235263320000001</v>
      </c>
      <c r="M22" s="259">
        <v>51.967274310000001</v>
      </c>
      <c r="N22" s="258">
        <v>22.693192679999999</v>
      </c>
      <c r="O22" s="259">
        <v>17.50497657</v>
      </c>
      <c r="P22" s="258">
        <v>755.75590125999997</v>
      </c>
      <c r="Q22" s="259">
        <v>578.47180679999997</v>
      </c>
      <c r="R22" s="260">
        <v>94.547569505459677</v>
      </c>
      <c r="S22" s="261">
        <v>101.23745439951718</v>
      </c>
      <c r="T22" s="258">
        <v>28.672546629999999</v>
      </c>
      <c r="U22" s="259">
        <v>3.9187550299999998</v>
      </c>
    </row>
    <row r="23" spans="1:22" ht="15">
      <c r="A23" s="9" t="s">
        <v>38</v>
      </c>
      <c r="B23" s="9" t="s">
        <v>65</v>
      </c>
      <c r="C23" s="40" t="str">
        <f>IF($A$3=1,$A$23,$B$23)</f>
        <v>Serbia</v>
      </c>
      <c r="D23" s="258">
        <v>10.159977869999999</v>
      </c>
      <c r="E23" s="259">
        <v>7.2098248099999998</v>
      </c>
      <c r="F23" s="258">
        <v>14.61702957</v>
      </c>
      <c r="G23" s="259">
        <v>12.881753779999999</v>
      </c>
      <c r="H23" s="258">
        <v>42.257639079999997</v>
      </c>
      <c r="I23" s="259">
        <v>37.711002490000006</v>
      </c>
      <c r="J23" s="258">
        <v>35.217925200000003</v>
      </c>
      <c r="K23" s="259">
        <v>34.250131939999996</v>
      </c>
      <c r="L23" s="258">
        <v>18.238522839999998</v>
      </c>
      <c r="M23" s="259">
        <v>14.76561918</v>
      </c>
      <c r="N23" s="258">
        <v>13.07934801</v>
      </c>
      <c r="O23" s="259">
        <v>8.1596592599999997</v>
      </c>
      <c r="P23" s="258">
        <v>133.57044256999998</v>
      </c>
      <c r="Q23" s="259">
        <v>114.97799146</v>
      </c>
      <c r="R23" s="260">
        <v>87.697364698836267</v>
      </c>
      <c r="S23" s="261">
        <v>80.304082911311582</v>
      </c>
      <c r="T23" s="258">
        <v>10.043834929999999</v>
      </c>
      <c r="U23" s="259">
        <v>10.254052119999999</v>
      </c>
    </row>
    <row r="24" spans="1:22" ht="15">
      <c r="A24" s="14" t="s">
        <v>29</v>
      </c>
      <c r="B24" s="14" t="s">
        <v>60</v>
      </c>
      <c r="C24" s="40" t="str">
        <f>IF($A$3=1,$A$24,$B$24)</f>
        <v>Slovakia</v>
      </c>
      <c r="D24" s="258">
        <v>157.64988490000002</v>
      </c>
      <c r="E24" s="259">
        <v>153.4788796</v>
      </c>
      <c r="F24" s="258">
        <v>125.54591562</v>
      </c>
      <c r="G24" s="259">
        <v>111.85729425</v>
      </c>
      <c r="H24" s="258">
        <v>103.56678431000002</v>
      </c>
      <c r="I24" s="259">
        <v>101.15226232999996</v>
      </c>
      <c r="J24" s="258">
        <v>207.75296643999999</v>
      </c>
      <c r="K24" s="259">
        <v>200.94063011</v>
      </c>
      <c r="L24" s="258">
        <v>147.53898611</v>
      </c>
      <c r="M24" s="259">
        <v>161.03499610999998</v>
      </c>
      <c r="N24" s="258">
        <v>5.8193402399999998</v>
      </c>
      <c r="O24" s="259">
        <v>4.2330529500000003</v>
      </c>
      <c r="P24" s="258">
        <v>747.87387762000003</v>
      </c>
      <c r="Q24" s="259">
        <v>732.69711534999999</v>
      </c>
      <c r="R24" s="260">
        <v>90.770876914535933</v>
      </c>
      <c r="S24" s="261">
        <v>91.440495733682241</v>
      </c>
      <c r="T24" s="258">
        <v>54.379057759999995</v>
      </c>
      <c r="U24" s="259">
        <v>52.588220159999999</v>
      </c>
    </row>
    <row r="25" spans="1:22" ht="15">
      <c r="A25" s="9" t="s">
        <v>70</v>
      </c>
      <c r="B25" s="9" t="s">
        <v>70</v>
      </c>
      <c r="C25" s="40" t="str">
        <f>IF($A$3=1,$A$25,$B$25)</f>
        <v>Ukraine</v>
      </c>
      <c r="D25" s="258">
        <v>78.561075439999996</v>
      </c>
      <c r="E25" s="259">
        <v>38.67803344</v>
      </c>
      <c r="F25" s="258">
        <v>22.953386899999998</v>
      </c>
      <c r="G25" s="259">
        <v>27.168478139999998</v>
      </c>
      <c r="H25" s="258">
        <v>13.711144249999997</v>
      </c>
      <c r="I25" s="259">
        <v>22.222589840000008</v>
      </c>
      <c r="J25" s="258">
        <v>1.7599108400000001</v>
      </c>
      <c r="K25" s="259">
        <v>2.19379159</v>
      </c>
      <c r="L25" s="304">
        <v>1.4535909999999999E-2</v>
      </c>
      <c r="M25" s="266">
        <v>6.4198179999999994E-2</v>
      </c>
      <c r="N25" s="258">
        <v>14.02201019</v>
      </c>
      <c r="O25" s="259">
        <v>17.457240949999999</v>
      </c>
      <c r="P25" s="258">
        <v>131.02206353</v>
      </c>
      <c r="Q25" s="259">
        <v>107.78433214</v>
      </c>
      <c r="R25" s="260">
        <v>103.73685766593783</v>
      </c>
      <c r="S25" s="261">
        <v>72.584053073638927</v>
      </c>
      <c r="T25" s="258">
        <v>4.9317284900000002</v>
      </c>
      <c r="U25" s="259">
        <v>21.442494910000001</v>
      </c>
    </row>
    <row r="26" spans="1:22" ht="15">
      <c r="A26" s="9" t="s">
        <v>36</v>
      </c>
      <c r="B26" s="9" t="s">
        <v>63</v>
      </c>
      <c r="C26" s="40" t="str">
        <f>IF($A$3=1,$A$26,$B$26)</f>
        <v>Hungary</v>
      </c>
      <c r="D26" s="258">
        <v>104.3145032</v>
      </c>
      <c r="E26" s="259">
        <v>50.104987880000003</v>
      </c>
      <c r="F26" s="258">
        <v>54.856904100000001</v>
      </c>
      <c r="G26" s="259">
        <v>25.09766475</v>
      </c>
      <c r="H26" s="258">
        <v>193.9361373400001</v>
      </c>
      <c r="I26" s="259">
        <v>62.895069999999983</v>
      </c>
      <c r="J26" s="258">
        <v>179.89173501999997</v>
      </c>
      <c r="K26" s="259">
        <v>90.640395060000003</v>
      </c>
      <c r="L26" s="258">
        <v>73.074822280000006</v>
      </c>
      <c r="M26" s="259">
        <v>79.159230239999999</v>
      </c>
      <c r="N26" s="258">
        <v>17.56864195</v>
      </c>
      <c r="O26" s="259">
        <v>15.938786910000001</v>
      </c>
      <c r="P26" s="258">
        <v>623.64274389000002</v>
      </c>
      <c r="Q26" s="259">
        <v>323.83613484</v>
      </c>
      <c r="R26" s="260">
        <v>103.25893813199376</v>
      </c>
      <c r="S26" s="261">
        <v>101.54536718574835</v>
      </c>
      <c r="T26" s="258">
        <v>-28.851070800000002</v>
      </c>
      <c r="U26" s="259">
        <v>9.5127093299999999</v>
      </c>
    </row>
    <row r="27" spans="1:22" s="103" customFormat="1" ht="19.5" customHeight="1">
      <c r="A27" s="9" t="s">
        <v>203</v>
      </c>
      <c r="B27" s="9" t="s">
        <v>213</v>
      </c>
      <c r="C27" s="44" t="str">
        <f>IF($A$3=1,$A$27,$B$27)</f>
        <v>Special Markets</v>
      </c>
      <c r="D27" s="110">
        <v>90.099113619999983</v>
      </c>
      <c r="E27" s="42">
        <v>39.957410410000001</v>
      </c>
      <c r="F27" s="110">
        <v>88.788266459999988</v>
      </c>
      <c r="G27" s="42">
        <v>47.251358070000002</v>
      </c>
      <c r="H27" s="110">
        <v>334.75986056000005</v>
      </c>
      <c r="I27" s="42">
        <v>270.77638472000001</v>
      </c>
      <c r="J27" s="110">
        <v>199.89968645999997</v>
      </c>
      <c r="K27" s="42">
        <v>88.843527129999998</v>
      </c>
      <c r="L27" s="110">
        <v>83.853345939999997</v>
      </c>
      <c r="M27" s="42">
        <v>50.90006494</v>
      </c>
      <c r="N27" s="110">
        <v>48.78650334000001</v>
      </c>
      <c r="O27" s="42">
        <v>33.956836780000003</v>
      </c>
      <c r="P27" s="110">
        <v>846.2</v>
      </c>
      <c r="Q27" s="42">
        <v>531.70000000000005</v>
      </c>
      <c r="R27" s="248">
        <v>93.00091718867364</v>
      </c>
      <c r="S27" s="249">
        <v>94.372049640609688</v>
      </c>
      <c r="T27" s="110">
        <v>49.4</v>
      </c>
      <c r="U27" s="42">
        <v>37.9</v>
      </c>
    </row>
    <row r="28" spans="1:22" s="103" customFormat="1" ht="15">
      <c r="A28" s="9" t="s">
        <v>40</v>
      </c>
      <c r="B28" s="9" t="s">
        <v>67</v>
      </c>
      <c r="C28" s="40" t="str">
        <f>IF($A$3=1,$A$28,$B$28)</f>
        <v>Germany</v>
      </c>
      <c r="D28" s="302" t="s">
        <v>230</v>
      </c>
      <c r="E28" s="303" t="s">
        <v>230</v>
      </c>
      <c r="F28" s="302" t="s">
        <v>230</v>
      </c>
      <c r="G28" s="303" t="s">
        <v>230</v>
      </c>
      <c r="H28" s="254">
        <v>140.20317021</v>
      </c>
      <c r="I28" s="255">
        <v>136.81057665</v>
      </c>
      <c r="J28" s="254">
        <v>80.504044269999994</v>
      </c>
      <c r="K28" s="255">
        <v>81.050447219999995</v>
      </c>
      <c r="L28" s="254">
        <v>33.288031840000002</v>
      </c>
      <c r="M28" s="255">
        <v>24.804727460000002</v>
      </c>
      <c r="N28" s="302" t="s">
        <v>230</v>
      </c>
      <c r="O28" s="303" t="s">
        <v>230</v>
      </c>
      <c r="P28" s="254">
        <v>253.99524632000001</v>
      </c>
      <c r="Q28" s="255">
        <v>242.66575133000001</v>
      </c>
      <c r="R28" s="256">
        <v>79.027238181923053</v>
      </c>
      <c r="S28" s="257">
        <v>80.548306222664195</v>
      </c>
      <c r="T28" s="254">
        <v>30.341015219999999</v>
      </c>
      <c r="U28" s="255">
        <v>28.874961690000003</v>
      </c>
      <c r="V28" s="318"/>
    </row>
    <row r="29" spans="1:22" ht="15">
      <c r="A29" s="9" t="s">
        <v>84</v>
      </c>
      <c r="B29" s="9" t="s">
        <v>85</v>
      </c>
      <c r="C29" s="40" t="str">
        <f>IF($A$3=1,$A$29,$B$29)</f>
        <v>Georgia</v>
      </c>
      <c r="D29" s="262">
        <v>2.9695526299999999</v>
      </c>
      <c r="E29" s="263">
        <v>1.7102437800000001</v>
      </c>
      <c r="F29" s="262">
        <v>11.256465159999999</v>
      </c>
      <c r="G29" s="263">
        <v>7.4842326699999999</v>
      </c>
      <c r="H29" s="262">
        <v>19.001748659999997</v>
      </c>
      <c r="I29" s="263">
        <v>11.581807550000001</v>
      </c>
      <c r="J29" s="304" t="s">
        <v>230</v>
      </c>
      <c r="K29" s="266" t="s">
        <v>230</v>
      </c>
      <c r="L29" s="304" t="s">
        <v>230</v>
      </c>
      <c r="M29" s="266" t="s">
        <v>230</v>
      </c>
      <c r="N29" s="262">
        <v>40.153102730000008</v>
      </c>
      <c r="O29" s="263">
        <v>27.846412029999996</v>
      </c>
      <c r="P29" s="262">
        <v>73.380869180000005</v>
      </c>
      <c r="Q29" s="263">
        <v>48.62269603</v>
      </c>
      <c r="R29" s="264">
        <v>83.81810033844252</v>
      </c>
      <c r="S29" s="263">
        <v>75.374513230899581</v>
      </c>
      <c r="T29" s="262">
        <v>2.73719264</v>
      </c>
      <c r="U29" s="263">
        <v>2.0131395099999998</v>
      </c>
      <c r="V29" s="318"/>
    </row>
    <row r="30" spans="1:22" ht="15">
      <c r="A30" s="9" t="s">
        <v>2</v>
      </c>
      <c r="B30" s="9" t="s">
        <v>2</v>
      </c>
      <c r="C30" s="40" t="str">
        <f>IF($A$3=1,$A$30,$B$30)</f>
        <v>Liechtenstein</v>
      </c>
      <c r="D30" s="304" t="s">
        <v>230</v>
      </c>
      <c r="E30" s="266" t="s">
        <v>230</v>
      </c>
      <c r="F30" s="304" t="s">
        <v>230</v>
      </c>
      <c r="G30" s="266" t="s">
        <v>230</v>
      </c>
      <c r="H30" s="304" t="s">
        <v>230</v>
      </c>
      <c r="I30" s="266" t="s">
        <v>230</v>
      </c>
      <c r="J30" s="262">
        <v>7.4373534499999998</v>
      </c>
      <c r="K30" s="265">
        <v>7.7930799100000003</v>
      </c>
      <c r="L30" s="262">
        <v>29.283932499999999</v>
      </c>
      <c r="M30" s="265">
        <v>26.095337480000001</v>
      </c>
      <c r="N30" s="304" t="s">
        <v>230</v>
      </c>
      <c r="O30" s="266" t="s">
        <v>230</v>
      </c>
      <c r="P30" s="262">
        <v>36.721285939999994</v>
      </c>
      <c r="Q30" s="265">
        <v>33.888417390000001</v>
      </c>
      <c r="R30" s="304" t="s">
        <v>230</v>
      </c>
      <c r="S30" s="266" t="s">
        <v>230</v>
      </c>
      <c r="T30" s="262">
        <v>5.1449139999999997E-2</v>
      </c>
      <c r="U30" s="265">
        <v>0.1036034</v>
      </c>
      <c r="V30" s="318"/>
    </row>
    <row r="31" spans="1:22" ht="15">
      <c r="A31" s="9" t="s">
        <v>71</v>
      </c>
      <c r="B31" s="9" t="s">
        <v>235</v>
      </c>
      <c r="C31" s="40" t="str">
        <f>IF($A$3=1,$A$31,$B$31)</f>
        <v>Türkiye</v>
      </c>
      <c r="D31" s="267">
        <v>87.129560990000002</v>
      </c>
      <c r="E31" s="268">
        <v>38.247166630000002</v>
      </c>
      <c r="F31" s="267">
        <v>77.531801299999998</v>
      </c>
      <c r="G31" s="268">
        <v>39.767125399999998</v>
      </c>
      <c r="H31" s="267">
        <v>175.5549417</v>
      </c>
      <c r="I31" s="268">
        <v>122.38400052000003</v>
      </c>
      <c r="J31" s="304">
        <v>111.95828874</v>
      </c>
      <c r="K31" s="266">
        <v>0</v>
      </c>
      <c r="L31" s="304">
        <v>21.281381600000003</v>
      </c>
      <c r="M31" s="266">
        <v>0</v>
      </c>
      <c r="N31" s="267">
        <v>8.6334006100000007</v>
      </c>
      <c r="O31" s="268">
        <v>6.11042475</v>
      </c>
      <c r="P31" s="267">
        <v>482.08937493999997</v>
      </c>
      <c r="Q31" s="268">
        <v>206.5087173</v>
      </c>
      <c r="R31" s="269">
        <v>108.56592565696911</v>
      </c>
      <c r="S31" s="270">
        <v>114.19085052161148</v>
      </c>
      <c r="T31" s="267">
        <v>16.27300211</v>
      </c>
      <c r="U31" s="268">
        <v>6.8623730300000005</v>
      </c>
      <c r="V31" s="318"/>
    </row>
    <row r="32" spans="1:22" s="103" customFormat="1" ht="19.5" customHeight="1"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306"/>
      <c r="S32" s="206"/>
      <c r="T32" s="175"/>
      <c r="U32" s="175"/>
      <c r="V32" s="175"/>
    </row>
    <row r="34" spans="1:2">
      <c r="A34" s="124" t="s">
        <v>141</v>
      </c>
      <c r="B34" s="124" t="s">
        <v>105</v>
      </c>
    </row>
    <row r="35" spans="1:2">
      <c r="A35" s="9" t="s">
        <v>142</v>
      </c>
      <c r="B35" s="2" t="s">
        <v>106</v>
      </c>
    </row>
    <row r="36" spans="1:2">
      <c r="A36" s="9" t="s">
        <v>147</v>
      </c>
      <c r="B36" s="2" t="s">
        <v>107</v>
      </c>
    </row>
    <row r="37" spans="1:2">
      <c r="A37" s="2" t="s">
        <v>143</v>
      </c>
      <c r="B37" s="2" t="s">
        <v>108</v>
      </c>
    </row>
    <row r="38" spans="1:2">
      <c r="A38" s="2" t="s">
        <v>144</v>
      </c>
      <c r="B38" s="2" t="s">
        <v>109</v>
      </c>
    </row>
    <row r="39" spans="1:2">
      <c r="A39" s="125" t="s">
        <v>145</v>
      </c>
      <c r="B39" s="125" t="s">
        <v>110</v>
      </c>
    </row>
    <row r="40" spans="1:2">
      <c r="A40" s="102" t="s">
        <v>146</v>
      </c>
      <c r="B40" s="102" t="s">
        <v>78</v>
      </c>
    </row>
    <row r="41" spans="1:2">
      <c r="A41" s="2" t="s">
        <v>172</v>
      </c>
      <c r="B41" s="2" t="s">
        <v>174</v>
      </c>
    </row>
    <row r="42" spans="1:2" ht="25.5">
      <c r="A42" s="157" t="s">
        <v>154</v>
      </c>
      <c r="B42" s="157" t="s">
        <v>153</v>
      </c>
    </row>
  </sheetData>
  <mergeCells count="10">
    <mergeCell ref="D9:E9"/>
    <mergeCell ref="F9:G9"/>
    <mergeCell ref="J9:K9"/>
    <mergeCell ref="L9:M9"/>
    <mergeCell ref="H9:I9"/>
    <mergeCell ref="V28:V31"/>
    <mergeCell ref="R9:S9"/>
    <mergeCell ref="T9:U9"/>
    <mergeCell ref="P9:Q9"/>
    <mergeCell ref="N9:O9"/>
  </mergeCells>
  <phoneticPr fontId="11" type="noConversion"/>
  <pageMargins left="0.78740157499999996" right="0.78740157499999996" top="0.5" bottom="0.984251969" header="0.4921259845" footer="0.4921259845"/>
  <pageSetup paperSize="9" scale="54" orientation="landscape" r:id="rId1"/>
  <headerFooter alignWithMargins="0">
    <oddFooter>&amp;CLänderübersicht&amp;RSeite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Drop Down 3">
              <controlPr locked="0" defaultSize="0" autoLine="0" autoPict="0">
                <anchor moveWithCells="1">
                  <from>
                    <xdr:col>5</xdr:col>
                    <xdr:colOff>19050</xdr:colOff>
                    <xdr:row>2</xdr:row>
                    <xdr:rowOff>66675</xdr:rowOff>
                  </from>
                  <to>
                    <xdr:col>6</xdr:col>
                    <xdr:colOff>47625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G22"/>
  <sheetViews>
    <sheetView showGridLines="0" view="pageBreakPreview" topLeftCell="C1" zoomScale="85" zoomScaleNormal="100" zoomScaleSheetLayoutView="85" workbookViewId="0">
      <selection activeCell="F1" sqref="F1"/>
    </sheetView>
  </sheetViews>
  <sheetFormatPr baseColWidth="10" defaultColWidth="11.42578125" defaultRowHeight="15"/>
  <cols>
    <col min="1" max="1" width="34.28515625" style="1" hidden="1" customWidth="1"/>
    <col min="2" max="2" width="30.28515625" style="1" hidden="1" customWidth="1"/>
    <col min="3" max="3" width="56.7109375" style="105" customWidth="1"/>
    <col min="4" max="5" width="21.42578125" style="1" customWidth="1"/>
    <col min="6" max="6" width="11.42578125" style="1"/>
    <col min="7" max="7" width="2.7109375" style="1" customWidth="1"/>
    <col min="8" max="16384" width="11.42578125" style="1"/>
  </cols>
  <sheetData>
    <row r="1" spans="1:5">
      <c r="A1" s="2" t="s">
        <v>44</v>
      </c>
    </row>
    <row r="2" spans="1:5">
      <c r="A2" s="2" t="s">
        <v>45</v>
      </c>
    </row>
    <row r="3" spans="1:5">
      <c r="A3" s="2">
        <v>2</v>
      </c>
    </row>
    <row r="7" spans="1:5" s="107" customFormat="1" ht="18">
      <c r="A7" s="106" t="s">
        <v>0</v>
      </c>
      <c r="B7" s="106" t="s">
        <v>0</v>
      </c>
      <c r="C7" s="75" t="str">
        <f>IF($A$3=1,$A$7,$B$7)</f>
        <v>Combined Ratio</v>
      </c>
    </row>
    <row r="8" spans="1:5">
      <c r="A8" s="16"/>
      <c r="B8" s="16"/>
    </row>
    <row r="9" spans="1:5" s="85" customFormat="1" ht="30" customHeight="1" thickBot="1">
      <c r="A9" s="15"/>
      <c r="B9" s="15"/>
      <c r="C9" s="108"/>
      <c r="D9" s="207">
        <f>'Gewinn- und Verlustrechnung'!$D$9</f>
        <v>2022</v>
      </c>
      <c r="E9" s="70">
        <f>'Gewinn- und Verlustrechnung'!$E$9</f>
        <v>2021</v>
      </c>
    </row>
    <row r="10" spans="1:5" s="85" customFormat="1" ht="19.5" customHeight="1">
      <c r="A10" s="15" t="s">
        <v>90</v>
      </c>
      <c r="B10" s="15" t="s">
        <v>93</v>
      </c>
      <c r="C10" s="46" t="str">
        <f>IF($A$3=1,$A$10,$B$10)</f>
        <v>Net earned premiums</v>
      </c>
      <c r="D10" s="119">
        <v>6534.3</v>
      </c>
      <c r="E10" s="52">
        <v>5653</v>
      </c>
    </row>
    <row r="11" spans="1:5" s="85" customFormat="1" ht="19.5" customHeight="1">
      <c r="A11" s="15" t="s">
        <v>185</v>
      </c>
      <c r="B11" s="15" t="s">
        <v>186</v>
      </c>
      <c r="C11" s="47" t="str">
        <f>IF($A$3=1,$A$11,$B$11)</f>
        <v>Expenses for claims and insurance benefits</v>
      </c>
      <c r="D11" s="84">
        <v>-4022</v>
      </c>
      <c r="E11" s="53">
        <v>-3475.4</v>
      </c>
    </row>
    <row r="12" spans="1:5" s="85" customFormat="1" ht="19.5" customHeight="1">
      <c r="A12" s="15" t="s">
        <v>187</v>
      </c>
      <c r="B12" s="15" t="s">
        <v>94</v>
      </c>
      <c r="C12" s="47" t="str">
        <f>IF($A$3=1,$A$12,$B$12)</f>
        <v>Acquisition and administrative expenses</v>
      </c>
      <c r="D12" s="84">
        <v>-2004.2</v>
      </c>
      <c r="E12" s="53">
        <v>-1757.3</v>
      </c>
    </row>
    <row r="13" spans="1:5" s="85" customFormat="1" ht="19.5" customHeight="1" thickBot="1">
      <c r="A13" s="15" t="s">
        <v>217</v>
      </c>
      <c r="B13" s="15" t="s">
        <v>171</v>
      </c>
      <c r="C13" s="48" t="str">
        <f>IF($A$3=1,$A$13,$B$13)</f>
        <v>Other technical result</v>
      </c>
      <c r="D13" s="120">
        <v>-176.2</v>
      </c>
      <c r="E13" s="112">
        <v>-89.7</v>
      </c>
    </row>
    <row r="14" spans="1:5" s="85" customFormat="1" ht="22.5" customHeight="1">
      <c r="A14" s="15" t="s">
        <v>91</v>
      </c>
      <c r="B14" s="15" t="s">
        <v>95</v>
      </c>
      <c r="C14" s="113" t="str">
        <f>IF($A$3=1,$A$14,$B$14)</f>
        <v>Claims ratio</v>
      </c>
      <c r="D14" s="121">
        <f>-D11/D10</f>
        <v>0.61552117288768493</v>
      </c>
      <c r="E14" s="114">
        <f>-E11/E10</f>
        <v>0.61478860781885725</v>
      </c>
    </row>
    <row r="15" spans="1:5" s="85" customFormat="1" ht="22.5" customHeight="1">
      <c r="A15" s="15" t="s">
        <v>92</v>
      </c>
      <c r="B15" s="15" t="s">
        <v>96</v>
      </c>
      <c r="C15" s="115" t="str">
        <f>IF($A$3=1,$A$15,$B$15)</f>
        <v>Cost ratio</v>
      </c>
      <c r="D15" s="122">
        <f>(-D12-D13)/D10</f>
        <v>0.33368532206969376</v>
      </c>
      <c r="E15" s="116">
        <f>(-E12-E13)/E10</f>
        <v>0.32672917035202548</v>
      </c>
    </row>
    <row r="16" spans="1:5" s="85" customFormat="1" ht="22.5" customHeight="1" thickBot="1">
      <c r="A16" s="15" t="s">
        <v>0</v>
      </c>
      <c r="B16" s="15" t="s">
        <v>0</v>
      </c>
      <c r="C16" s="117" t="str">
        <f>IF($A$3=1,$A$16,$B$16)</f>
        <v>Combined Ratio</v>
      </c>
      <c r="D16" s="123">
        <f>+D14+D15</f>
        <v>0.94920649495737863</v>
      </c>
      <c r="E16" s="118">
        <f>+E14+E15</f>
        <v>0.94151777817088278</v>
      </c>
    </row>
    <row r="19" spans="3:7" s="111" customFormat="1" ht="15.75">
      <c r="C19" s="55"/>
      <c r="D19" s="126"/>
      <c r="E19" s="126"/>
      <c r="F19" s="320"/>
      <c r="G19" s="320"/>
    </row>
    <row r="20" spans="3:7" ht="24.95" customHeight="1">
      <c r="C20" s="3"/>
      <c r="D20" s="4"/>
      <c r="E20" s="4"/>
      <c r="F20" s="6"/>
      <c r="G20" s="5"/>
    </row>
    <row r="21" spans="3:7" ht="24.95" customHeight="1">
      <c r="C21" s="3"/>
      <c r="D21" s="54"/>
      <c r="E21" s="4"/>
      <c r="F21" s="6"/>
      <c r="G21" s="5"/>
    </row>
    <row r="22" spans="3:7" ht="31.5" customHeight="1">
      <c r="C22" s="3"/>
      <c r="D22" s="7"/>
      <c r="E22" s="8"/>
      <c r="F22" s="6"/>
      <c r="G22" s="5"/>
    </row>
  </sheetData>
  <mergeCells count="1">
    <mergeCell ref="F19:G19"/>
  </mergeCells>
  <phoneticPr fontId="0" type="noConversion"/>
  <pageMargins left="0.78740157499999996" right="0.78740157499999996" top="0.54" bottom="0.54" header="0.4921259845" footer="0.23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>
                <anchor moveWithCells="1">
                  <from>
                    <xdr:col>2</xdr:col>
                    <xdr:colOff>2886075</xdr:colOff>
                    <xdr:row>2</xdr:row>
                    <xdr:rowOff>19050</xdr:rowOff>
                  </from>
                  <to>
                    <xdr:col>3</xdr:col>
                    <xdr:colOff>19050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5"/>
  <sheetViews>
    <sheetView showGridLines="0" topLeftCell="C1" zoomScale="90" zoomScaleNormal="90" zoomScaleSheetLayoutView="85" workbookViewId="0">
      <selection activeCell="F1" sqref="F1"/>
    </sheetView>
  </sheetViews>
  <sheetFormatPr baseColWidth="10" defaultColWidth="18.7109375" defaultRowHeight="15"/>
  <cols>
    <col min="1" max="1" width="56.42578125" style="1" hidden="1" customWidth="1"/>
    <col min="2" max="2" width="53.28515625" style="1" hidden="1" customWidth="1"/>
    <col min="3" max="3" width="78.7109375" style="1" customWidth="1"/>
    <col min="4" max="9" width="12.5703125" style="1" customWidth="1"/>
    <col min="10" max="11" width="12.42578125" style="1" customWidth="1"/>
    <col min="12" max="16384" width="18.710937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</row>
    <row r="7" spans="1:6" ht="18">
      <c r="A7" s="9" t="s">
        <v>138</v>
      </c>
      <c r="B7" s="9" t="s">
        <v>111</v>
      </c>
      <c r="C7" s="75" t="str">
        <f>IF($A$3=1,$A7,$B7)</f>
        <v>Additional information (EUR mn)</v>
      </c>
      <c r="D7" s="67"/>
      <c r="E7" s="67"/>
    </row>
    <row r="8" spans="1:6" ht="18">
      <c r="A8" s="9"/>
      <c r="B8" s="9"/>
      <c r="C8" s="75"/>
      <c r="D8" s="67"/>
      <c r="E8" s="67"/>
    </row>
    <row r="9" spans="1:6" ht="18">
      <c r="A9" s="9" t="s">
        <v>168</v>
      </c>
      <c r="B9" s="9" t="s">
        <v>167</v>
      </c>
      <c r="C9" s="75" t="str">
        <f>IF($A$3=1,$A9,$B9)</f>
        <v>P&amp;L</v>
      </c>
    </row>
    <row r="10" spans="1:6" ht="30" customHeight="1" thickBot="1">
      <c r="A10" s="10" t="s">
        <v>165</v>
      </c>
      <c r="B10" s="10" t="s">
        <v>160</v>
      </c>
      <c r="C10" s="131" t="str">
        <f>IF($A$3=1,$A10,$B10)</f>
        <v>P&amp;C</v>
      </c>
      <c r="D10" s="161">
        <f>'Gewinn- und Verlustrechnung'!$D$9</f>
        <v>2022</v>
      </c>
      <c r="E10" s="64">
        <f>'Gewinn- und Verlustrechnung'!$E$9</f>
        <v>2021</v>
      </c>
      <c r="F10" s="162" t="s">
        <v>1</v>
      </c>
    </row>
    <row r="11" spans="1:6" ht="19.5" customHeight="1">
      <c r="A11" s="10" t="s">
        <v>181</v>
      </c>
      <c r="B11" s="10" t="s">
        <v>207</v>
      </c>
      <c r="C11" s="181" t="str">
        <f>IF($A$3=1,$A11,$B11)</f>
        <v>Gross premiums written</v>
      </c>
      <c r="D11" s="240">
        <v>8103.2</v>
      </c>
      <c r="E11" s="241">
        <v>6883.5</v>
      </c>
      <c r="F11" s="240">
        <v>17.718975198332497</v>
      </c>
    </row>
    <row r="12" spans="1:6" ht="19.5" customHeight="1">
      <c r="A12" s="10" t="s">
        <v>90</v>
      </c>
      <c r="B12" s="10" t="s">
        <v>93</v>
      </c>
      <c r="C12" s="34" t="str">
        <f t="shared" ref="C12:C21" si="0">IF($A$3=1,$A12,$B12)</f>
        <v>Net earned premiums</v>
      </c>
      <c r="D12" s="81">
        <v>6534.3</v>
      </c>
      <c r="E12" s="132">
        <v>5653</v>
      </c>
      <c r="F12" s="81">
        <v>15.590463899323236</v>
      </c>
    </row>
    <row r="13" spans="1:6" ht="19.5" customHeight="1">
      <c r="A13" s="10" t="s">
        <v>224</v>
      </c>
      <c r="B13" s="10" t="s">
        <v>183</v>
      </c>
      <c r="C13" s="34" t="str">
        <f t="shared" si="0"/>
        <v>Financial result excl. result from shares in at equity consolidated companies</v>
      </c>
      <c r="D13" s="82">
        <v>-34.200000000000003</v>
      </c>
      <c r="E13" s="133">
        <v>-83.8</v>
      </c>
      <c r="F13" s="84">
        <v>-59.225260629093633</v>
      </c>
    </row>
    <row r="14" spans="1:6" ht="19.5" customHeight="1">
      <c r="A14" s="10" t="s">
        <v>226</v>
      </c>
      <c r="B14" s="10" t="s">
        <v>179</v>
      </c>
      <c r="C14" s="34" t="str">
        <f t="shared" si="0"/>
        <v>Result from shares in at equity consolidated companies</v>
      </c>
      <c r="D14" s="82">
        <v>15.7</v>
      </c>
      <c r="E14" s="133">
        <v>22.4</v>
      </c>
      <c r="F14" s="84">
        <v>-30.148018574005075</v>
      </c>
    </row>
    <row r="15" spans="1:6" ht="19.5" customHeight="1">
      <c r="A15" s="10" t="s">
        <v>184</v>
      </c>
      <c r="B15" s="10" t="s">
        <v>119</v>
      </c>
      <c r="C15" s="34" t="str">
        <f t="shared" si="0"/>
        <v>Other income</v>
      </c>
      <c r="D15" s="82">
        <v>137.1</v>
      </c>
      <c r="E15" s="133">
        <v>116.5</v>
      </c>
      <c r="F15" s="82">
        <v>17.715025258546756</v>
      </c>
    </row>
    <row r="16" spans="1:6" ht="19.5" customHeight="1">
      <c r="A16" s="10" t="s">
        <v>185</v>
      </c>
      <c r="B16" s="10" t="s">
        <v>186</v>
      </c>
      <c r="C16" s="134" t="str">
        <f t="shared" si="0"/>
        <v>Expenses for claims and insurance benefits</v>
      </c>
      <c r="D16" s="97">
        <v>-4022</v>
      </c>
      <c r="E16" s="34">
        <v>-3475.4</v>
      </c>
      <c r="F16" s="135">
        <v>15.728203130971163</v>
      </c>
    </row>
    <row r="17" spans="1:9" ht="19.5" customHeight="1">
      <c r="A17" s="10" t="s">
        <v>187</v>
      </c>
      <c r="B17" s="10" t="s">
        <v>94</v>
      </c>
      <c r="C17" s="133" t="str">
        <f t="shared" si="0"/>
        <v>Acquisition and administrative expenses</v>
      </c>
      <c r="D17" s="97">
        <v>-2004.2</v>
      </c>
      <c r="E17" s="34">
        <v>-1757.3</v>
      </c>
      <c r="F17" s="82">
        <v>14.046582300268827</v>
      </c>
    </row>
    <row r="18" spans="1:9" ht="19.5" customHeight="1">
      <c r="A18" s="10" t="s">
        <v>188</v>
      </c>
      <c r="B18" s="10" t="s">
        <v>130</v>
      </c>
      <c r="C18" s="133" t="str">
        <f t="shared" si="0"/>
        <v>Other expenses</v>
      </c>
      <c r="D18" s="97">
        <v>-306.60000000000002</v>
      </c>
      <c r="E18" s="34">
        <v>-231.4</v>
      </c>
      <c r="F18" s="84">
        <v>32.510312642974526</v>
      </c>
    </row>
    <row r="19" spans="1:9" ht="22.5" customHeight="1">
      <c r="A19" s="10" t="s">
        <v>208</v>
      </c>
      <c r="B19" s="10" t="s">
        <v>214</v>
      </c>
      <c r="C19" s="197" t="str">
        <f t="shared" si="0"/>
        <v>Business operating result</v>
      </c>
      <c r="D19" s="198">
        <v>320.2</v>
      </c>
      <c r="E19" s="199">
        <v>244</v>
      </c>
      <c r="F19" s="198">
        <v>31.205769788431901</v>
      </c>
    </row>
    <row r="20" spans="1:9" ht="22.5" customHeight="1">
      <c r="A20" s="10" t="s">
        <v>210</v>
      </c>
      <c r="B20" s="10" t="s">
        <v>211</v>
      </c>
      <c r="C20" s="203" t="str">
        <f t="shared" si="0"/>
        <v>Adjustments</v>
      </c>
      <c r="D20" s="204">
        <v>-49.2</v>
      </c>
      <c r="E20" s="205">
        <v>-0.7</v>
      </c>
      <c r="F20" s="250" t="s">
        <v>229</v>
      </c>
    </row>
    <row r="21" spans="1:9" ht="30" customHeight="1" thickBot="1">
      <c r="A21" s="10" t="s">
        <v>172</v>
      </c>
      <c r="B21" s="10" t="s">
        <v>173</v>
      </c>
      <c r="C21" s="200" t="str">
        <f t="shared" si="0"/>
        <v>Result before taxes</v>
      </c>
      <c r="D21" s="201">
        <v>270.89999999999998</v>
      </c>
      <c r="E21" s="202">
        <v>243.3</v>
      </c>
      <c r="F21" s="201">
        <v>11.347243012124864</v>
      </c>
    </row>
    <row r="22" spans="1:9" s="165" customFormat="1">
      <c r="A22" s="10"/>
      <c r="B22" s="10"/>
      <c r="C22" s="169"/>
      <c r="E22" s="166"/>
      <c r="G22" s="166"/>
      <c r="I22" s="179"/>
    </row>
    <row r="23" spans="1:9" ht="15" customHeight="1">
      <c r="A23" s="9"/>
      <c r="B23" s="9"/>
    </row>
    <row r="24" spans="1:9" ht="15" customHeight="1">
      <c r="A24" s="9"/>
      <c r="B24" s="9"/>
    </row>
    <row r="25" spans="1:9" ht="15" customHeight="1">
      <c r="A25" s="9"/>
      <c r="B25" s="9"/>
    </row>
    <row r="26" spans="1:9" ht="15" customHeight="1">
      <c r="A26" s="9"/>
      <c r="B26" s="9"/>
    </row>
    <row r="27" spans="1:9" ht="15" customHeight="1">
      <c r="A27" s="9"/>
      <c r="B27" s="9"/>
    </row>
    <row r="28" spans="1:9" ht="15" customHeight="1">
      <c r="A28" s="9"/>
      <c r="B28" s="9"/>
    </row>
    <row r="29" spans="1:9" ht="15" customHeight="1">
      <c r="A29" s="9"/>
      <c r="B29" s="9"/>
    </row>
    <row r="30" spans="1:9" ht="17.45" customHeight="1">
      <c r="A30" s="9" t="s">
        <v>168</v>
      </c>
      <c r="B30" s="9" t="s">
        <v>167</v>
      </c>
      <c r="C30" s="75" t="str">
        <f>IF($A$3=1,$A30,$B30)</f>
        <v>P&amp;L</v>
      </c>
    </row>
    <row r="31" spans="1:9" ht="30" customHeight="1" thickBot="1">
      <c r="A31" s="10" t="s">
        <v>164</v>
      </c>
      <c r="B31" s="10" t="s">
        <v>161</v>
      </c>
      <c r="C31" s="131" t="str">
        <f>IF($A$3=1,$A31,$B31)</f>
        <v>Life</v>
      </c>
      <c r="D31" s="161">
        <f>'Gewinn- und Verlustrechnung'!$D$9</f>
        <v>2022</v>
      </c>
      <c r="E31" s="64">
        <f>'Gewinn- und Verlustrechnung'!$E$9</f>
        <v>2021</v>
      </c>
      <c r="F31" s="162" t="s">
        <v>1</v>
      </c>
    </row>
    <row r="32" spans="1:9" ht="19.5" customHeight="1">
      <c r="A32" s="10" t="s">
        <v>181</v>
      </c>
      <c r="B32" s="10" t="s">
        <v>207</v>
      </c>
      <c r="C32" s="181" t="str">
        <f>IF($A$3=1,$A32,$B32)</f>
        <v>Gross premiums written</v>
      </c>
      <c r="D32" s="240">
        <v>3818.8</v>
      </c>
      <c r="E32" s="241">
        <v>3534.6</v>
      </c>
      <c r="F32" s="240">
        <v>8.0412961488401269</v>
      </c>
    </row>
    <row r="33" spans="1:9" ht="19.5" customHeight="1">
      <c r="A33" s="10" t="s">
        <v>90</v>
      </c>
      <c r="B33" s="10" t="s">
        <v>93</v>
      </c>
      <c r="C33" s="34" t="str">
        <f t="shared" ref="C33:C42" si="1">IF($A$3=1,$A33,$B33)</f>
        <v>Net earned premiums</v>
      </c>
      <c r="D33" s="81">
        <v>3754.7</v>
      </c>
      <c r="E33" s="132">
        <v>3477.5</v>
      </c>
      <c r="F33" s="81">
        <v>7.9741622825080016</v>
      </c>
    </row>
    <row r="34" spans="1:9" ht="19.5" customHeight="1">
      <c r="A34" s="10" t="s">
        <v>224</v>
      </c>
      <c r="B34" s="10" t="s">
        <v>183</v>
      </c>
      <c r="C34" s="34" t="str">
        <f t="shared" si="1"/>
        <v>Financial result excl. result from shares in at equity consolidated companies</v>
      </c>
      <c r="D34" s="82">
        <v>779.4</v>
      </c>
      <c r="E34" s="133">
        <v>659.2</v>
      </c>
      <c r="F34" s="82">
        <v>18.243387022264933</v>
      </c>
    </row>
    <row r="35" spans="1:9" ht="19.5" customHeight="1">
      <c r="A35" s="10" t="s">
        <v>226</v>
      </c>
      <c r="B35" s="10" t="s">
        <v>179</v>
      </c>
      <c r="C35" s="34" t="str">
        <f t="shared" si="1"/>
        <v>Result from shares in at equity consolidated companies</v>
      </c>
      <c r="D35" s="82">
        <v>2.6</v>
      </c>
      <c r="E35" s="133">
        <v>2.4</v>
      </c>
      <c r="F35" s="84">
        <v>7.3563914820582221</v>
      </c>
    </row>
    <row r="36" spans="1:9" ht="19.5" customHeight="1">
      <c r="A36" s="10" t="s">
        <v>184</v>
      </c>
      <c r="B36" s="10" t="s">
        <v>119</v>
      </c>
      <c r="C36" s="34" t="str">
        <f t="shared" si="1"/>
        <v>Other income</v>
      </c>
      <c r="D36" s="82">
        <v>48</v>
      </c>
      <c r="E36" s="133">
        <v>47.9</v>
      </c>
      <c r="F36" s="84">
        <v>0.12542895930365283</v>
      </c>
    </row>
    <row r="37" spans="1:9" ht="19.5" customHeight="1">
      <c r="A37" s="10" t="s">
        <v>185</v>
      </c>
      <c r="B37" s="10" t="s">
        <v>186</v>
      </c>
      <c r="C37" s="134" t="str">
        <f t="shared" si="1"/>
        <v>Expenses for claims and insurance benefits</v>
      </c>
      <c r="D37" s="97">
        <v>-3382.8</v>
      </c>
      <c r="E37" s="34">
        <v>-3199.1</v>
      </c>
      <c r="F37" s="135">
        <v>5.7416807869890452</v>
      </c>
    </row>
    <row r="38" spans="1:9" ht="19.5" customHeight="1">
      <c r="A38" s="10" t="s">
        <v>187</v>
      </c>
      <c r="B38" s="10" t="s">
        <v>94</v>
      </c>
      <c r="C38" s="133" t="str">
        <f t="shared" si="1"/>
        <v>Acquisition and administrative expenses</v>
      </c>
      <c r="D38" s="97">
        <v>-828.2</v>
      </c>
      <c r="E38" s="34">
        <v>-683.7</v>
      </c>
      <c r="F38" s="82">
        <v>21.138411481644724</v>
      </c>
    </row>
    <row r="39" spans="1:9" ht="19.5" customHeight="1">
      <c r="A39" s="10" t="s">
        <v>188</v>
      </c>
      <c r="B39" s="10" t="s">
        <v>130</v>
      </c>
      <c r="C39" s="133" t="str">
        <f t="shared" si="1"/>
        <v>Other expenses</v>
      </c>
      <c r="D39" s="97">
        <v>-112.5</v>
      </c>
      <c r="E39" s="34">
        <v>-84.5</v>
      </c>
      <c r="F39" s="84">
        <v>33.176043085369542</v>
      </c>
    </row>
    <row r="40" spans="1:9" ht="22.5" customHeight="1">
      <c r="A40" s="10" t="s">
        <v>208</v>
      </c>
      <c r="B40" s="10" t="s">
        <v>209</v>
      </c>
      <c r="C40" s="197" t="str">
        <f t="shared" si="1"/>
        <v>Business Operating Result</v>
      </c>
      <c r="D40" s="198">
        <v>261.2</v>
      </c>
      <c r="E40" s="199">
        <v>219.6</v>
      </c>
      <c r="F40" s="198">
        <v>18.91658488099597</v>
      </c>
    </row>
    <row r="41" spans="1:9" ht="19.5" customHeight="1">
      <c r="A41" s="10" t="s">
        <v>210</v>
      </c>
      <c r="B41" s="10" t="s">
        <v>211</v>
      </c>
      <c r="C41" s="203" t="str">
        <f t="shared" si="1"/>
        <v>Adjustments</v>
      </c>
      <c r="D41" s="204">
        <v>-18.399999999999999</v>
      </c>
      <c r="E41" s="205">
        <v>0</v>
      </c>
      <c r="F41" s="250" t="s">
        <v>227</v>
      </c>
    </row>
    <row r="42" spans="1:9" s="165" customFormat="1" ht="30" customHeight="1" thickBot="1">
      <c r="A42" s="10" t="s">
        <v>172</v>
      </c>
      <c r="B42" s="10" t="s">
        <v>173</v>
      </c>
      <c r="C42" s="200" t="str">
        <f t="shared" si="1"/>
        <v>Result before taxes</v>
      </c>
      <c r="D42" s="201">
        <v>242.8</v>
      </c>
      <c r="E42" s="202">
        <v>219.6</v>
      </c>
      <c r="F42" s="201">
        <v>10.560266429910815</v>
      </c>
      <c r="G42" s="166"/>
      <c r="I42" s="179"/>
    </row>
    <row r="43" spans="1:9">
      <c r="A43" s="9"/>
      <c r="B43" s="9"/>
    </row>
    <row r="44" spans="1:9">
      <c r="A44" s="9"/>
      <c r="B44" s="9"/>
    </row>
    <row r="45" spans="1:9">
      <c r="A45" s="9"/>
      <c r="B45" s="9"/>
    </row>
    <row r="46" spans="1:9">
      <c r="A46" s="9"/>
      <c r="B46" s="9"/>
    </row>
    <row r="47" spans="1:9">
      <c r="A47" s="9"/>
      <c r="B47" s="9"/>
    </row>
    <row r="48" spans="1:9">
      <c r="A48" s="9"/>
      <c r="B48" s="9"/>
    </row>
    <row r="49" spans="1:9">
      <c r="A49" s="9"/>
      <c r="B49" s="9"/>
    </row>
    <row r="50" spans="1:9">
      <c r="A50" s="9"/>
      <c r="B50" s="9"/>
    </row>
    <row r="51" spans="1:9" ht="18">
      <c r="A51" s="9" t="s">
        <v>168</v>
      </c>
      <c r="B51" s="9" t="s">
        <v>167</v>
      </c>
      <c r="C51" s="75" t="str">
        <f>IF($A$3=1,$A51,$B51)</f>
        <v>P&amp;L</v>
      </c>
    </row>
    <row r="52" spans="1:9" ht="30" customHeight="1" thickBot="1">
      <c r="A52" s="10" t="s">
        <v>163</v>
      </c>
      <c r="B52" s="10" t="s">
        <v>162</v>
      </c>
      <c r="C52" s="131" t="str">
        <f>IF($A$3=1,$A52,$B52)</f>
        <v>Health</v>
      </c>
      <c r="D52" s="161">
        <f>'Gewinn- und Verlustrechnung'!$D$9</f>
        <v>2022</v>
      </c>
      <c r="E52" s="64">
        <f>'Gewinn- und Verlustrechnung'!$E$9</f>
        <v>2021</v>
      </c>
      <c r="F52" s="162" t="s">
        <v>1</v>
      </c>
    </row>
    <row r="53" spans="1:9" ht="19.5" customHeight="1">
      <c r="A53" s="10" t="s">
        <v>181</v>
      </c>
      <c r="B53" s="10" t="s">
        <v>207</v>
      </c>
      <c r="C53" s="181" t="str">
        <f>IF($A$3=1,$A53,$B53)</f>
        <v>Gross premiums written</v>
      </c>
      <c r="D53" s="240">
        <v>637.20000000000005</v>
      </c>
      <c r="E53" s="241">
        <v>584.4</v>
      </c>
      <c r="F53" s="240">
        <v>9.026929880407808</v>
      </c>
    </row>
    <row r="54" spans="1:9" ht="19.5" customHeight="1">
      <c r="A54" s="10" t="s">
        <v>90</v>
      </c>
      <c r="B54" s="10" t="s">
        <v>93</v>
      </c>
      <c r="C54" s="34" t="str">
        <f t="shared" ref="C54:C63" si="2">IF($A$3=1,$A54,$B54)</f>
        <v>Net earned premiums</v>
      </c>
      <c r="D54" s="81">
        <v>621.79999999999995</v>
      </c>
      <c r="E54" s="132">
        <v>575.20000000000005</v>
      </c>
      <c r="F54" s="81">
        <v>8.106919607190143</v>
      </c>
    </row>
    <row r="55" spans="1:9" ht="19.5" customHeight="1">
      <c r="A55" s="10" t="s">
        <v>224</v>
      </c>
      <c r="B55" s="10" t="s">
        <v>183</v>
      </c>
      <c r="C55" s="34" t="str">
        <f t="shared" si="2"/>
        <v>Financial result excl. result from shares in at equity consolidated companies</v>
      </c>
      <c r="D55" s="82">
        <v>33.700000000000003</v>
      </c>
      <c r="E55" s="133">
        <v>31.6</v>
      </c>
      <c r="F55" s="84">
        <v>6.4520765656104651</v>
      </c>
    </row>
    <row r="56" spans="1:9" ht="19.5" customHeight="1">
      <c r="A56" s="10" t="s">
        <v>226</v>
      </c>
      <c r="B56" s="10" t="s">
        <v>179</v>
      </c>
      <c r="C56" s="34" t="str">
        <f t="shared" si="2"/>
        <v>Result from shares in at equity consolidated companies</v>
      </c>
      <c r="D56" s="82">
        <v>0</v>
      </c>
      <c r="E56" s="133">
        <v>0</v>
      </c>
      <c r="F56" s="84" t="s">
        <v>227</v>
      </c>
    </row>
    <row r="57" spans="1:9" ht="19.5" customHeight="1">
      <c r="A57" s="10" t="s">
        <v>184</v>
      </c>
      <c r="B57" s="10" t="s">
        <v>119</v>
      </c>
      <c r="C57" s="34" t="str">
        <f t="shared" si="2"/>
        <v>Other income</v>
      </c>
      <c r="D57" s="82">
        <v>0.7</v>
      </c>
      <c r="E57" s="133">
        <v>1.4</v>
      </c>
      <c r="F57" s="84">
        <v>-45.742153105380503</v>
      </c>
    </row>
    <row r="58" spans="1:9" ht="19.5" customHeight="1">
      <c r="A58" s="10" t="s">
        <v>185</v>
      </c>
      <c r="B58" s="10" t="s">
        <v>186</v>
      </c>
      <c r="C58" s="134" t="str">
        <f t="shared" si="2"/>
        <v>Expenses for claims and insurance benefits</v>
      </c>
      <c r="D58" s="97">
        <v>-507.2</v>
      </c>
      <c r="E58" s="34">
        <v>-462</v>
      </c>
      <c r="F58" s="119">
        <v>9.7775396457649766</v>
      </c>
    </row>
    <row r="59" spans="1:9" ht="19.5" customHeight="1">
      <c r="A59" s="10" t="s">
        <v>187</v>
      </c>
      <c r="B59" s="10" t="s">
        <v>94</v>
      </c>
      <c r="C59" s="133" t="str">
        <f t="shared" si="2"/>
        <v>Acquisition and administrative expenses</v>
      </c>
      <c r="D59" s="97">
        <v>-98</v>
      </c>
      <c r="E59" s="34">
        <v>-95.8</v>
      </c>
      <c r="F59" s="84">
        <v>2.3642303242811469</v>
      </c>
    </row>
    <row r="60" spans="1:9" ht="19.5" customHeight="1">
      <c r="A60" s="10" t="s">
        <v>188</v>
      </c>
      <c r="B60" s="10" t="s">
        <v>130</v>
      </c>
      <c r="C60" s="133" t="str">
        <f t="shared" si="2"/>
        <v>Other expenses</v>
      </c>
      <c r="D60" s="97">
        <v>-2.2999999999999998</v>
      </c>
      <c r="E60" s="34">
        <v>-2</v>
      </c>
      <c r="F60" s="84">
        <v>15.955421617111343</v>
      </c>
    </row>
    <row r="61" spans="1:9" ht="22.5" customHeight="1">
      <c r="A61" s="10" t="s">
        <v>208</v>
      </c>
      <c r="B61" s="10" t="s">
        <v>209</v>
      </c>
      <c r="C61" s="197" t="str">
        <f t="shared" si="2"/>
        <v>Business Operating Result</v>
      </c>
      <c r="D61" s="198">
        <v>48.6</v>
      </c>
      <c r="E61" s="199">
        <v>48.4</v>
      </c>
      <c r="F61" s="251">
        <v>0.58606488749095575</v>
      </c>
    </row>
    <row r="62" spans="1:9" ht="19.5" customHeight="1">
      <c r="A62" s="10" t="s">
        <v>210</v>
      </c>
      <c r="B62" s="10" t="s">
        <v>211</v>
      </c>
      <c r="C62" s="203" t="str">
        <f t="shared" si="2"/>
        <v>Adjustments</v>
      </c>
      <c r="D62" s="204">
        <v>0</v>
      </c>
      <c r="E62" s="205">
        <v>0</v>
      </c>
      <c r="F62" s="250" t="s">
        <v>227</v>
      </c>
    </row>
    <row r="63" spans="1:9" s="165" customFormat="1" ht="30" customHeight="1" thickBot="1">
      <c r="A63" s="10" t="s">
        <v>172</v>
      </c>
      <c r="B63" s="10" t="s">
        <v>173</v>
      </c>
      <c r="C63" s="200" t="str">
        <f t="shared" si="2"/>
        <v>Result before taxes</v>
      </c>
      <c r="D63" s="201">
        <v>48.6</v>
      </c>
      <c r="E63" s="202">
        <v>48.4</v>
      </c>
      <c r="F63" s="305">
        <v>0.58606488749095575</v>
      </c>
      <c r="G63" s="166"/>
      <c r="I63" s="179"/>
    </row>
    <row r="69" spans="1:11" ht="15.75">
      <c r="D69" s="167"/>
    </row>
    <row r="71" spans="1:11" ht="18">
      <c r="A71" s="1" t="s">
        <v>140</v>
      </c>
      <c r="B71" s="1" t="s">
        <v>139</v>
      </c>
      <c r="C71" s="75" t="str">
        <f>IF($A$3=1,$A71,$B71)</f>
        <v>Financial result in € thousand</v>
      </c>
    </row>
    <row r="73" spans="1:11">
      <c r="A73" s="10" t="s">
        <v>112</v>
      </c>
      <c r="B73" s="10" t="s">
        <v>113</v>
      </c>
      <c r="C73" s="136" t="str">
        <f t="shared" ref="C73:C79" si="3">IF($A$3=1,$A73,$B73)</f>
        <v>Income</v>
      </c>
      <c r="D73" s="321" t="str">
        <f>IF($A$3=1,$A10,$B10)</f>
        <v>P&amp;C</v>
      </c>
      <c r="E73" s="321"/>
      <c r="F73" s="321" t="str">
        <f>IF($A$3=1,$A31,$B31)</f>
        <v>Life</v>
      </c>
      <c r="G73" s="321"/>
      <c r="H73" s="321" t="str">
        <f>IF($A$3=1,$A52,$B52)</f>
        <v>Health</v>
      </c>
      <c r="I73" s="321" t="str">
        <f t="shared" ref="I73" si="4">IF($A$3=1,$A73,$B73)</f>
        <v>Income</v>
      </c>
      <c r="J73" s="321" t="s">
        <v>68</v>
      </c>
      <c r="K73" s="321"/>
    </row>
    <row r="74" spans="1:11" ht="15.75" thickBot="1">
      <c r="A74" s="10" t="s">
        <v>114</v>
      </c>
      <c r="B74" s="10" t="s">
        <v>114</v>
      </c>
      <c r="C74" s="137" t="str">
        <f t="shared" si="3"/>
        <v>in € '000</v>
      </c>
      <c r="D74" s="138">
        <f>'Gewinn- und Verlustrechnung'!$D$9</f>
        <v>2022</v>
      </c>
      <c r="E74" s="139">
        <f>'Gewinn- und Verlustrechnung'!$E$9</f>
        <v>2021</v>
      </c>
      <c r="F74" s="138">
        <f>'Gewinn- und Verlustrechnung'!$D$9</f>
        <v>2022</v>
      </c>
      <c r="G74" s="139">
        <f>'Gewinn- und Verlustrechnung'!$E$9</f>
        <v>2021</v>
      </c>
      <c r="H74" s="138">
        <f>'Gewinn- und Verlustrechnung'!$D$9</f>
        <v>2022</v>
      </c>
      <c r="I74" s="139">
        <f>'Gewinn- und Verlustrechnung'!$E$9</f>
        <v>2021</v>
      </c>
      <c r="J74" s="138">
        <f>'Gewinn- und Verlustrechnung'!$D$9</f>
        <v>2022</v>
      </c>
      <c r="K74" s="139">
        <f>'Gewinn- und Verlustrechnung'!$E$9</f>
        <v>2021</v>
      </c>
    </row>
    <row r="75" spans="1:11">
      <c r="A75" s="10" t="s">
        <v>115</v>
      </c>
      <c r="B75" s="10" t="s">
        <v>116</v>
      </c>
      <c r="C75" s="140" t="str">
        <f t="shared" si="3"/>
        <v>Current income</v>
      </c>
      <c r="D75" s="141">
        <v>279267.3</v>
      </c>
      <c r="E75" s="145">
        <v>233791.5</v>
      </c>
      <c r="F75" s="141">
        <v>708858.8</v>
      </c>
      <c r="G75" s="142">
        <v>637827.69999999995</v>
      </c>
      <c r="H75" s="141">
        <v>45530.9</v>
      </c>
      <c r="I75" s="142">
        <v>43346.7</v>
      </c>
      <c r="J75" s="141">
        <v>1033657</v>
      </c>
      <c r="K75" s="142">
        <v>914965.9</v>
      </c>
    </row>
    <row r="76" spans="1:11">
      <c r="A76" s="10" t="s">
        <v>117</v>
      </c>
      <c r="B76" s="10" t="s">
        <v>118</v>
      </c>
      <c r="C76" s="143" t="str">
        <f t="shared" si="3"/>
        <v>Income from appreciations</v>
      </c>
      <c r="D76" s="144">
        <v>8559.6</v>
      </c>
      <c r="E76" s="145">
        <v>9475.4</v>
      </c>
      <c r="F76" s="144">
        <v>2885.3</v>
      </c>
      <c r="G76" s="145">
        <v>6698.3</v>
      </c>
      <c r="H76" s="144">
        <v>0</v>
      </c>
      <c r="I76" s="145">
        <v>0</v>
      </c>
      <c r="J76" s="144">
        <v>11445</v>
      </c>
      <c r="K76" s="145">
        <v>16173.7</v>
      </c>
    </row>
    <row r="77" spans="1:11">
      <c r="A77" s="10" t="s">
        <v>218</v>
      </c>
      <c r="B77" s="10" t="s">
        <v>220</v>
      </c>
      <c r="C77" s="146" t="str">
        <f t="shared" si="3"/>
        <v>Gains from disposal of investments</v>
      </c>
      <c r="D77" s="144">
        <v>39870.6</v>
      </c>
      <c r="E77" s="145">
        <v>43929.4</v>
      </c>
      <c r="F77" s="144">
        <v>110567.1</v>
      </c>
      <c r="G77" s="145">
        <v>67157.899999999994</v>
      </c>
      <c r="H77" s="144">
        <v>30989.7</v>
      </c>
      <c r="I77" s="145">
        <v>97.1</v>
      </c>
      <c r="J77" s="144">
        <v>181427.4</v>
      </c>
      <c r="K77" s="145">
        <v>111184.4</v>
      </c>
    </row>
    <row r="78" spans="1:11">
      <c r="A78" s="10" t="s">
        <v>184</v>
      </c>
      <c r="B78" s="10" t="s">
        <v>119</v>
      </c>
      <c r="C78" s="147" t="str">
        <f t="shared" si="3"/>
        <v>Other income</v>
      </c>
      <c r="D78" s="149">
        <v>57313.3</v>
      </c>
      <c r="E78" s="148">
        <v>44126.2</v>
      </c>
      <c r="F78" s="149">
        <v>73985.399999999994</v>
      </c>
      <c r="G78" s="148">
        <v>72947.3</v>
      </c>
      <c r="H78" s="149">
        <v>1633.3</v>
      </c>
      <c r="I78" s="148">
        <v>122.9</v>
      </c>
      <c r="J78" s="149">
        <v>132932.1</v>
      </c>
      <c r="K78" s="148">
        <v>117196.3</v>
      </c>
    </row>
    <row r="79" spans="1:11">
      <c r="A79" s="10" t="s">
        <v>9</v>
      </c>
      <c r="B79" s="10" t="s">
        <v>120</v>
      </c>
      <c r="C79" s="150" t="str">
        <f t="shared" si="3"/>
        <v>Total Income</v>
      </c>
      <c r="D79" s="151">
        <v>385011</v>
      </c>
      <c r="E79" s="152">
        <v>331322.59999999998</v>
      </c>
      <c r="F79" s="151">
        <v>896296.7</v>
      </c>
      <c r="G79" s="152">
        <v>784631.1</v>
      </c>
      <c r="H79" s="151">
        <v>78153.8</v>
      </c>
      <c r="I79" s="152">
        <v>43566.7</v>
      </c>
      <c r="J79" s="151">
        <v>1359461.5</v>
      </c>
      <c r="K79" s="152">
        <v>1159520.3</v>
      </c>
    </row>
    <row r="80" spans="1:11">
      <c r="A80" s="10"/>
      <c r="B80" s="10"/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:12">
      <c r="A81" s="10" t="s">
        <v>121</v>
      </c>
      <c r="B81" s="10" t="s">
        <v>122</v>
      </c>
      <c r="C81" s="136" t="str">
        <f t="shared" ref="C81:C92" si="5">IF($A$3=1,$A81,$B81)</f>
        <v>Expenses</v>
      </c>
      <c r="D81" s="321"/>
      <c r="E81" s="321"/>
      <c r="F81" s="321"/>
      <c r="G81" s="321"/>
      <c r="H81" s="321"/>
      <c r="I81" s="321"/>
      <c r="J81" s="322" t="s">
        <v>68</v>
      </c>
      <c r="K81" s="322"/>
    </row>
    <row r="82" spans="1:12" ht="15.75" thickBot="1">
      <c r="A82" s="10" t="s">
        <v>114</v>
      </c>
      <c r="B82" s="10" t="s">
        <v>114</v>
      </c>
      <c r="C82" s="137" t="str">
        <f t="shared" si="5"/>
        <v>in € '000</v>
      </c>
      <c r="D82" s="138">
        <f>'Gewinn- und Verlustrechnung'!$D$9</f>
        <v>2022</v>
      </c>
      <c r="E82" s="139">
        <f>'Gewinn- und Verlustrechnung'!$E$9</f>
        <v>2021</v>
      </c>
      <c r="F82" s="138">
        <f>'Gewinn- und Verlustrechnung'!$D$9</f>
        <v>2022</v>
      </c>
      <c r="G82" s="139">
        <f>'Gewinn- und Verlustrechnung'!$E$9</f>
        <v>2021</v>
      </c>
      <c r="H82" s="138">
        <f>'Gewinn- und Verlustrechnung'!$D$9</f>
        <v>2022</v>
      </c>
      <c r="I82" s="139">
        <f>'Gewinn- und Verlustrechnung'!$E$9</f>
        <v>2021</v>
      </c>
      <c r="J82" s="138">
        <f>'Gewinn- und Verlustrechnung'!$D$9</f>
        <v>2022</v>
      </c>
      <c r="K82" s="139">
        <f>'Gewinn- und Verlustrechnung'!$E$9</f>
        <v>2021</v>
      </c>
    </row>
    <row r="83" spans="1:12">
      <c r="A83" s="10" t="s">
        <v>123</v>
      </c>
      <c r="B83" s="10" t="s">
        <v>124</v>
      </c>
      <c r="C83" s="143" t="str">
        <f t="shared" si="5"/>
        <v>Depreciation of investments</v>
      </c>
      <c r="D83" s="164">
        <v>-104529.1</v>
      </c>
      <c r="E83" s="145">
        <v>-55676.6</v>
      </c>
      <c r="F83" s="164">
        <v>-110339.4</v>
      </c>
      <c r="G83" s="145">
        <v>-40808.300000000003</v>
      </c>
      <c r="H83" s="164">
        <v>-40647.800000000003</v>
      </c>
      <c r="I83" s="145">
        <v>-7798.2</v>
      </c>
      <c r="J83" s="164">
        <v>-255516.2</v>
      </c>
      <c r="K83" s="145">
        <v>-104283.1</v>
      </c>
      <c r="L83" s="163"/>
    </row>
    <row r="84" spans="1:12">
      <c r="A84" s="10" t="s">
        <v>166</v>
      </c>
      <c r="B84" s="10" t="s">
        <v>216</v>
      </c>
      <c r="C84" s="168" t="str">
        <f t="shared" si="5"/>
        <v>thereof impairment of investments</v>
      </c>
      <c r="D84" s="144">
        <v>-40693.4</v>
      </c>
      <c r="E84" s="145">
        <v>-19327.599999999999</v>
      </c>
      <c r="F84" s="164">
        <v>-66654.399999999994</v>
      </c>
      <c r="G84" s="145">
        <v>-5683.9</v>
      </c>
      <c r="H84" s="164">
        <v>-32620.5</v>
      </c>
      <c r="I84" s="145">
        <v>0</v>
      </c>
      <c r="J84" s="164">
        <v>-139968.29999999999</v>
      </c>
      <c r="K84" s="145">
        <v>-25011.5</v>
      </c>
      <c r="L84" s="163"/>
    </row>
    <row r="85" spans="1:12">
      <c r="A85" s="10" t="s">
        <v>125</v>
      </c>
      <c r="B85" s="10" t="s">
        <v>126</v>
      </c>
      <c r="C85" s="143" t="str">
        <f t="shared" si="5"/>
        <v>Exchange rate changes</v>
      </c>
      <c r="D85" s="144">
        <v>4361.6000000000004</v>
      </c>
      <c r="E85" s="145">
        <v>-5528.7</v>
      </c>
      <c r="F85" s="144">
        <v>103199.9</v>
      </c>
      <c r="G85" s="145">
        <v>-1465.9</v>
      </c>
      <c r="H85" s="144">
        <v>-121.7</v>
      </c>
      <c r="I85" s="145">
        <v>-79</v>
      </c>
      <c r="J85" s="144">
        <v>107439.8</v>
      </c>
      <c r="K85" s="145">
        <v>-7073.5</v>
      </c>
    </row>
    <row r="86" spans="1:12">
      <c r="A86" s="10" t="s">
        <v>219</v>
      </c>
      <c r="B86" s="10" t="s">
        <v>221</v>
      </c>
      <c r="C86" s="143" t="str">
        <f t="shared" si="5"/>
        <v>Losses from disposal of investments</v>
      </c>
      <c r="D86" s="144">
        <v>-52766.1</v>
      </c>
      <c r="E86" s="145">
        <v>-20332.099999999999</v>
      </c>
      <c r="F86" s="144">
        <v>-47098.8</v>
      </c>
      <c r="G86" s="145">
        <v>-15345.2</v>
      </c>
      <c r="H86" s="144">
        <v>-140.30000000000001</v>
      </c>
      <c r="I86" s="145">
        <v>-54.8</v>
      </c>
      <c r="J86" s="144">
        <v>-100005.1</v>
      </c>
      <c r="K86" s="145">
        <v>-35732.1</v>
      </c>
    </row>
    <row r="87" spans="1:12">
      <c r="A87" s="10" t="s">
        <v>127</v>
      </c>
      <c r="B87" s="10" t="s">
        <v>128</v>
      </c>
      <c r="C87" s="143" t="str">
        <f t="shared" si="5"/>
        <v>Interest expenses</v>
      </c>
      <c r="D87" s="144">
        <v>-80919.399999999994</v>
      </c>
      <c r="E87" s="145">
        <v>-78586.8</v>
      </c>
      <c r="F87" s="144">
        <v>-19973.3</v>
      </c>
      <c r="G87" s="145">
        <v>-22708.2</v>
      </c>
      <c r="H87" s="144">
        <v>-985.7</v>
      </c>
      <c r="I87" s="145">
        <v>-1256.2</v>
      </c>
      <c r="J87" s="144">
        <v>-101878.39999999999</v>
      </c>
      <c r="K87" s="145">
        <v>-102551.2</v>
      </c>
    </row>
    <row r="88" spans="1:12">
      <c r="A88" s="10" t="s">
        <v>129</v>
      </c>
      <c r="B88" s="10" t="s">
        <v>130</v>
      </c>
      <c r="C88" s="143" t="str">
        <f t="shared" si="5"/>
        <v>Other expenses</v>
      </c>
      <c r="D88" s="144">
        <v>-185327.8</v>
      </c>
      <c r="E88" s="145">
        <v>-254999.7</v>
      </c>
      <c r="F88" s="144">
        <v>-42651.7</v>
      </c>
      <c r="G88" s="145">
        <v>-45126.400000000001</v>
      </c>
      <c r="H88" s="144">
        <v>-2574.9</v>
      </c>
      <c r="I88" s="145">
        <v>-2736.5</v>
      </c>
      <c r="J88" s="144">
        <v>-230554.3</v>
      </c>
      <c r="K88" s="145">
        <v>-302862.59999999998</v>
      </c>
    </row>
    <row r="89" spans="1:12" ht="15.75" thickBot="1">
      <c r="A89" s="10" t="s">
        <v>10</v>
      </c>
      <c r="B89" s="10" t="s">
        <v>131</v>
      </c>
      <c r="C89" s="150" t="str">
        <f t="shared" si="5"/>
        <v>Total Expenses</v>
      </c>
      <c r="D89" s="151">
        <v>-419180.7</v>
      </c>
      <c r="E89" s="152">
        <v>-415123.7</v>
      </c>
      <c r="F89" s="151">
        <v>-116863.3</v>
      </c>
      <c r="G89" s="152">
        <v>-125454</v>
      </c>
      <c r="H89" s="151">
        <v>-44470.400000000001</v>
      </c>
      <c r="I89" s="152">
        <v>-11924.8</v>
      </c>
      <c r="J89" s="151">
        <v>-580514.19999999995</v>
      </c>
      <c r="K89" s="152">
        <v>-552502.5</v>
      </c>
    </row>
    <row r="90" spans="1:12" ht="15.75" thickBot="1">
      <c r="A90" s="10" t="s">
        <v>156</v>
      </c>
      <c r="B90" s="10" t="s">
        <v>157</v>
      </c>
      <c r="C90" s="242" t="str">
        <f t="shared" si="5"/>
        <v>Total Financial Result (excl. at equity)</v>
      </c>
      <c r="D90" s="154">
        <v>-34169.699999999997</v>
      </c>
      <c r="E90" s="155">
        <v>-83801.2</v>
      </c>
      <c r="F90" s="154">
        <v>779433.4</v>
      </c>
      <c r="G90" s="155">
        <v>659177.1</v>
      </c>
      <c r="H90" s="154">
        <v>33683.5</v>
      </c>
      <c r="I90" s="155">
        <v>31641.9</v>
      </c>
      <c r="J90" s="154">
        <v>778947.1</v>
      </c>
      <c r="K90" s="155">
        <v>607017.9</v>
      </c>
    </row>
    <row r="91" spans="1:12" ht="15.75" thickBot="1">
      <c r="A91" s="243" t="s">
        <v>226</v>
      </c>
      <c r="B91" s="10" t="s">
        <v>179</v>
      </c>
      <c r="C91" s="177" t="str">
        <f>IF($A$3=1,$A91,$B91)</f>
        <v>Result from shares in at equity consolidated companies</v>
      </c>
      <c r="D91" s="313">
        <v>15673.6</v>
      </c>
      <c r="E91" s="313">
        <v>22438.2</v>
      </c>
      <c r="F91" s="313">
        <v>2613</v>
      </c>
      <c r="G91" s="313">
        <v>2434</v>
      </c>
      <c r="H91" s="313">
        <v>0</v>
      </c>
      <c r="I91" s="313">
        <v>0</v>
      </c>
      <c r="J91" s="313">
        <v>18286.599999999999</v>
      </c>
      <c r="K91" s="313">
        <v>24872.2</v>
      </c>
    </row>
    <row r="92" spans="1:12" ht="16.5" thickBot="1">
      <c r="A92" s="10" t="s">
        <v>158</v>
      </c>
      <c r="B92" s="10" t="s">
        <v>159</v>
      </c>
      <c r="C92" s="252" t="str">
        <f t="shared" si="5"/>
        <v>Total Financial Result (incl. at equity)</v>
      </c>
      <c r="D92" s="253">
        <f t="shared" ref="D92:I92" si="6">D90+D91</f>
        <v>-18496.099999999999</v>
      </c>
      <c r="E92" s="253">
        <f t="shared" si="6"/>
        <v>-61363</v>
      </c>
      <c r="F92" s="253">
        <f t="shared" si="6"/>
        <v>782046.4</v>
      </c>
      <c r="G92" s="253">
        <f t="shared" si="6"/>
        <v>661611.1</v>
      </c>
      <c r="H92" s="253">
        <f t="shared" si="6"/>
        <v>33683.5</v>
      </c>
      <c r="I92" s="253">
        <f t="shared" si="6"/>
        <v>31641.9</v>
      </c>
      <c r="J92" s="253">
        <f>D92+F92+H92</f>
        <v>797233.8</v>
      </c>
      <c r="K92" s="253">
        <f>E92+G92+I92</f>
        <v>631890</v>
      </c>
    </row>
    <row r="95" spans="1:12">
      <c r="D95" s="180"/>
      <c r="E95" s="180"/>
      <c r="F95" s="180"/>
      <c r="G95" s="180"/>
      <c r="H95" s="180"/>
      <c r="I95" s="180"/>
      <c r="J95" s="180"/>
      <c r="K95" s="180"/>
    </row>
  </sheetData>
  <mergeCells count="8">
    <mergeCell ref="D73:E73"/>
    <mergeCell ref="F73:G73"/>
    <mergeCell ref="H73:I73"/>
    <mergeCell ref="J73:K73"/>
    <mergeCell ref="D81:E81"/>
    <mergeCell ref="F81:G81"/>
    <mergeCell ref="H81:I81"/>
    <mergeCell ref="J81:K81"/>
  </mergeCells>
  <pageMargins left="0.78740157499999996" right="0.78740157499999996" top="0.56000000000000005" bottom="0.984251969" header="0.4921259845" footer="0.4921259845"/>
  <pageSetup paperSize="9" scale="73" fitToHeight="0" orientation="landscape" r:id="rId1"/>
  <headerFooter alignWithMargins="0">
    <oddFooter>&amp;CSegmentbericht Geschäftsbereiche&amp;RSeite &amp;P</oddFooter>
  </headerFooter>
  <rowBreaks count="3" manualBreakCount="3">
    <brk id="22" min="2" max="10" man="1"/>
    <brk id="43" min="2" max="10" man="1"/>
    <brk id="64" min="2" max="10" man="1"/>
  </rowBreaks>
  <ignoredErrors>
    <ignoredError sqref="E74:F74 G74:H74 I74:J74 F82:H82 E82 I82:J8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2</xdr:row>
                    <xdr:rowOff>66675</xdr:rowOff>
                  </from>
                  <to>
                    <xdr:col>4</xdr:col>
                    <xdr:colOff>85725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Gewinn- und Verlustrechnung</vt:lpstr>
      <vt:lpstr>Bilanz</vt:lpstr>
      <vt:lpstr>GuV Segmente </vt:lpstr>
      <vt:lpstr>Quartale GuV Segmente</vt:lpstr>
      <vt:lpstr>Länderübersicht</vt:lpstr>
      <vt:lpstr>CoR</vt:lpstr>
      <vt:lpstr>Zusätzliche Informationen </vt:lpstr>
      <vt:lpstr>Bilanz!Druckbereich</vt:lpstr>
      <vt:lpstr>CoR!Druckbereich</vt:lpstr>
      <vt:lpstr>'Gewinn- und Verlustrechnung'!Druckbereich</vt:lpstr>
      <vt:lpstr>'GuV Segmente '!Druckbereich</vt:lpstr>
      <vt:lpstr>Inhalt!Druckbereich</vt:lpstr>
      <vt:lpstr>Länderübersicht!Druckbereich</vt:lpstr>
      <vt:lpstr>'Quartale GuV Segmente'!Druckbereich</vt:lpstr>
      <vt:lpstr>'Zusätzliche Informationen '!Druckbereich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002878</dc:creator>
  <cp:lastModifiedBy>Higatzberger-Schwarz Nina</cp:lastModifiedBy>
  <cp:lastPrinted>2023-03-03T14:03:26Z</cp:lastPrinted>
  <dcterms:created xsi:type="dcterms:W3CDTF">2006-10-19T06:53:30Z</dcterms:created>
  <dcterms:modified xsi:type="dcterms:W3CDTF">2023-03-03T14:19:35Z</dcterms:modified>
</cp:coreProperties>
</file>